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9215" windowHeight="10290" activeTab="0"/>
  </bookViews>
  <sheets>
    <sheet name="Sheet1" sheetId="1" r:id="rId1"/>
  </sheets>
  <definedNames>
    <definedName name="_xlnm.Print_Area" localSheetId="0">'Sheet1'!$A$1:$V$471</definedName>
  </definedNames>
  <calcPr fullCalcOnLoad="1"/>
</workbook>
</file>

<file path=xl/sharedStrings.xml><?xml version="1.0" encoding="utf-8"?>
<sst xmlns="http://schemas.openxmlformats.org/spreadsheetml/2006/main" count="323" uniqueCount="78">
  <si>
    <r>
      <t xml:space="preserve">         MOS
      </t>
    </r>
    <r>
      <rPr>
        <b/>
        <sz val="10"/>
        <rFont val="Symbol"/>
        <family val="1"/>
      </rPr>
      <t>³</t>
    </r>
    <r>
      <rPr>
        <b/>
        <sz val="10"/>
        <rFont val="Arial"/>
        <family val="2"/>
      </rPr>
      <t>0.7µm</t>
    </r>
  </si>
  <si>
    <t xml:space="preserve"> Capacity
</t>
  </si>
  <si>
    <t xml:space="preserve">  Actual
  Wafer-
  Starts</t>
  </si>
  <si>
    <t>Wafer-starts per week x 1000</t>
  </si>
  <si>
    <t>% growth re. one year ago</t>
  </si>
  <si>
    <t>Wafer-starts per week x1000</t>
  </si>
  <si>
    <t>% growth re. preceding quarter</t>
  </si>
  <si>
    <t>% growth re.preceding quarter</t>
  </si>
  <si>
    <t>in percent (%)</t>
  </si>
  <si>
    <r>
      <t xml:space="preserve">  </t>
    </r>
    <r>
      <rPr>
        <b/>
        <sz val="10"/>
        <rFont val="Arial"/>
        <family val="2"/>
      </rPr>
      <t xml:space="preserve">Capacity
</t>
    </r>
  </si>
  <si>
    <t>in  percent (%)</t>
  </si>
  <si>
    <t xml:space="preserve">         MOS
        Total</t>
  </si>
  <si>
    <t xml:space="preserve">
 Capacity
</t>
  </si>
  <si>
    <t xml:space="preserve"> in percent (%)</t>
  </si>
  <si>
    <t xml:space="preserve"> Utilisation</t>
  </si>
  <si>
    <t xml:space="preserve">     BIPOLAR
(5 inch equivs.)  </t>
  </si>
  <si>
    <t xml:space="preserve">   TOTAL IC's
</t>
  </si>
  <si>
    <t xml:space="preserve"> 200mm wafers
 in MOS Total</t>
  </si>
  <si>
    <t>&lt; 200mm Wafers
  in MOS Total</t>
  </si>
  <si>
    <t>WSpW x 1000 expressed in
8 inch equivalent wafers</t>
  </si>
  <si>
    <t xml:space="preserve"> Capacity
</t>
  </si>
  <si>
    <r>
      <t xml:space="preserve">   </t>
    </r>
    <r>
      <rPr>
        <b/>
        <sz val="10"/>
        <rFont val="Arial"/>
        <family val="2"/>
      </rPr>
      <t>300mm wafers in MOS Total</t>
    </r>
  </si>
  <si>
    <t xml:space="preserve">  Actual
  Wafer-
  Starts
</t>
  </si>
  <si>
    <t>WSpW x 1000 expressed in
numbers of wafers</t>
  </si>
  <si>
    <t>n.a.</t>
  </si>
  <si>
    <t xml:space="preserve">        TOTAL
Semiconductors</t>
  </si>
  <si>
    <t xml:space="preserve">    DISCRETES
 (6 inch equivs.)  </t>
  </si>
  <si>
    <r>
      <t xml:space="preserve"> MOS &lt;0.7µm
    to </t>
    </r>
    <r>
      <rPr>
        <b/>
        <sz val="10"/>
        <rFont val="Symbol"/>
        <family val="1"/>
      </rPr>
      <t>³</t>
    </r>
    <r>
      <rPr>
        <b/>
        <sz val="10"/>
        <rFont val="Arial"/>
        <family val="2"/>
      </rPr>
      <t>0.4µm</t>
    </r>
  </si>
  <si>
    <r>
      <t xml:space="preserve">  MOS &lt;0.12µm
   to </t>
    </r>
    <r>
      <rPr>
        <b/>
        <sz val="10"/>
        <rFont val="Symbol"/>
        <family val="1"/>
      </rPr>
      <t>³</t>
    </r>
    <r>
      <rPr>
        <b/>
        <sz val="10"/>
        <rFont val="Arial"/>
        <family val="2"/>
      </rPr>
      <t>0.08µm</t>
    </r>
  </si>
  <si>
    <t xml:space="preserve">         MOS
      &lt;0.08µm</t>
  </si>
  <si>
    <t>4Q
07</t>
  </si>
  <si>
    <t>1Q
08</t>
  </si>
  <si>
    <t>2Q
08</t>
  </si>
  <si>
    <t>3Q
08</t>
  </si>
  <si>
    <t>4Q
08</t>
  </si>
  <si>
    <t>1Q
09</t>
  </si>
  <si>
    <t>2Q
09</t>
  </si>
  <si>
    <t>3Q
09</t>
  </si>
  <si>
    <t xml:space="preserve">         MOS
      &lt;0.06µm</t>
  </si>
  <si>
    <r>
      <t xml:space="preserve">  MOS &lt;0.08µm
   to </t>
    </r>
    <r>
      <rPr>
        <b/>
        <sz val="10"/>
        <rFont val="Symbol"/>
        <family val="1"/>
      </rPr>
      <t>³</t>
    </r>
    <r>
      <rPr>
        <b/>
        <sz val="10"/>
        <rFont val="Arial"/>
        <family val="2"/>
      </rPr>
      <t>0.06µm</t>
    </r>
  </si>
  <si>
    <t>4Q
09</t>
  </si>
  <si>
    <t>n,a.</t>
  </si>
  <si>
    <r>
      <t xml:space="preserve">  MOS &lt;0.4µm
    to </t>
    </r>
    <r>
      <rPr>
        <b/>
        <sz val="10"/>
        <rFont val="Symbol"/>
        <family val="1"/>
      </rPr>
      <t>³</t>
    </r>
    <r>
      <rPr>
        <b/>
        <sz val="10"/>
        <rFont val="Arial"/>
        <family val="2"/>
      </rPr>
      <t>0.2µm</t>
    </r>
  </si>
  <si>
    <r>
      <t xml:space="preserve">  MOS &lt;0.2µm
    to </t>
    </r>
    <r>
      <rPr>
        <b/>
        <sz val="10"/>
        <rFont val="Symbol"/>
        <family val="1"/>
      </rPr>
      <t>³</t>
    </r>
    <r>
      <rPr>
        <b/>
        <sz val="10"/>
        <rFont val="Arial"/>
        <family val="2"/>
      </rPr>
      <t>0.12µm</t>
    </r>
  </si>
  <si>
    <t>1Q
10</t>
  </si>
  <si>
    <t>2Q
10</t>
  </si>
  <si>
    <t>3Q
10</t>
  </si>
  <si>
    <t>3Q
11</t>
  </si>
  <si>
    <t>4Q
11</t>
  </si>
  <si>
    <t>4Q
10</t>
  </si>
  <si>
    <t>1Q
11</t>
  </si>
  <si>
    <t>2Q*
11</t>
  </si>
  <si>
    <t>From JEITA_JSIA:</t>
  </si>
  <si>
    <t>From EECA-ESIA :</t>
  </si>
  <si>
    <t>Austriamicrosystems</t>
  </si>
  <si>
    <t>Micronas GmbH</t>
  </si>
  <si>
    <t>From KSIA :</t>
  </si>
  <si>
    <t>Hynix Semiconductor Inc.</t>
  </si>
  <si>
    <t>Samsung Electronics Co., Ltd.</t>
  </si>
  <si>
    <t>From SIA :</t>
  </si>
  <si>
    <t>Intel</t>
  </si>
  <si>
    <t>Micron Technology</t>
  </si>
  <si>
    <t>ON Semiconductor  </t>
  </si>
  <si>
    <t>PARTICIPATING COMPANIES, status Q2 2011 (companies are grouped per association membership)</t>
  </si>
  <si>
    <t>Panasonic Co., Ltd</t>
  </si>
  <si>
    <t>Renesas Electronics Corporation</t>
  </si>
  <si>
    <t>Toshiba Corporation</t>
  </si>
  <si>
    <t>Infineon Technologies AG</t>
  </si>
  <si>
    <t>NXP Semiconductors</t>
  </si>
  <si>
    <t>Robert Bosch GmbH</t>
  </si>
  <si>
    <t>STMicroelectronics</t>
  </si>
  <si>
    <t>Fairchild Semiconductor</t>
  </si>
  <si>
    <t>Freescale</t>
  </si>
  <si>
    <t>GlobalFoundries</t>
  </si>
  <si>
    <t>IBM Microelectronics Division, IBM Corporation</t>
  </si>
  <si>
    <t>Texas Instruments</t>
  </si>
  <si>
    <t>Green filled cells contain changes resulting from revised inputs</t>
  </si>
  <si>
    <t>Note: Due to significant changes in the SICAS program participation base in 2011, the quarterly SICAS capacity and utilization report will be discontinued, effective Quarter 1 2012.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</si>
</sst>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"/>
  </numFmts>
  <fonts count="84">
    <font>
      <sz val="10"/>
      <name val="Arial"/>
      <family val="0"/>
    </font>
    <font>
      <sz val="11"/>
      <color indexed="8"/>
      <name val="Calibri"/>
      <family val="2"/>
    </font>
    <font>
      <b/>
      <sz val="44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0"/>
      <name val="Symbol"/>
      <family val="1"/>
    </font>
    <font>
      <b/>
      <sz val="9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0"/>
    </font>
    <font>
      <sz val="10"/>
      <color indexed="10"/>
      <name val="Arial"/>
      <family val="0"/>
    </font>
    <font>
      <sz val="2.25"/>
      <color indexed="8"/>
      <name val="Arial"/>
      <family val="0"/>
    </font>
    <font>
      <sz val="2.5"/>
      <color indexed="8"/>
      <name val="Arial"/>
      <family val="0"/>
    </font>
    <font>
      <sz val="6.65"/>
      <color indexed="8"/>
      <name val="Arial"/>
      <family val="0"/>
    </font>
    <font>
      <sz val="8.5"/>
      <color indexed="8"/>
      <name val="Arial"/>
      <family val="0"/>
    </font>
    <font>
      <sz val="9.5"/>
      <color indexed="8"/>
      <name val="Arial"/>
      <family val="0"/>
    </font>
    <font>
      <sz val="9.75"/>
      <color indexed="8"/>
      <name val="Arial"/>
      <family val="0"/>
    </font>
    <font>
      <sz val="7.0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4"/>
      <color indexed="8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12"/>
      <color indexed="10"/>
      <name val="Arial"/>
      <family val="2"/>
    </font>
    <font>
      <sz val="20"/>
      <color indexed="8"/>
      <name val="Arial"/>
      <family val="0"/>
    </font>
    <font>
      <sz val="16"/>
      <color indexed="8"/>
      <name val="Arial"/>
      <family val="0"/>
    </font>
    <font>
      <sz val="12"/>
      <color indexed="8"/>
      <name val="Arial"/>
      <family val="0"/>
    </font>
    <font>
      <b/>
      <sz val="10"/>
      <color indexed="12"/>
      <name val="Arial"/>
      <family val="0"/>
    </font>
    <font>
      <b/>
      <sz val="12"/>
      <color indexed="8"/>
      <name val="Arial"/>
      <family val="0"/>
    </font>
    <font>
      <sz val="8"/>
      <color indexed="8"/>
      <name val="Calibri"/>
      <family val="0"/>
    </font>
    <font>
      <sz val="11"/>
      <color indexed="8"/>
      <name val="Arial"/>
      <family val="0"/>
    </font>
    <font>
      <u val="single"/>
      <sz val="12"/>
      <color indexed="8"/>
      <name val="Arial"/>
      <family val="0"/>
    </font>
    <font>
      <b/>
      <sz val="2.75"/>
      <color indexed="8"/>
      <name val="Arial"/>
      <family val="0"/>
    </font>
    <font>
      <b/>
      <sz val="3"/>
      <color indexed="8"/>
      <name val="Arial"/>
      <family val="0"/>
    </font>
    <font>
      <sz val="9"/>
      <color indexed="8"/>
      <name val="Arial"/>
      <family val="0"/>
    </font>
    <font>
      <b/>
      <sz val="10.7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indexed="8"/>
      <name val="Arial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theme="5"/>
      <name val="Arial"/>
      <family val="2"/>
    </font>
    <font>
      <sz val="10"/>
      <color theme="5" tint="-0.24997000396251678"/>
      <name val="Arial"/>
      <family val="2"/>
    </font>
    <font>
      <sz val="14"/>
      <color rgb="FF000000"/>
      <name val="Arial"/>
      <family val="2"/>
    </font>
    <font>
      <b/>
      <sz val="11"/>
      <color rgb="FFFF0000"/>
      <name val="Arial"/>
      <family val="2"/>
    </font>
    <font>
      <b/>
      <sz val="10"/>
      <color theme="5"/>
      <name val="Arial"/>
      <family val="2"/>
    </font>
    <font>
      <sz val="10"/>
      <color rgb="FFC00000"/>
      <name val="Arial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ck"/>
      <top style="thin"/>
      <bottom style="thin"/>
    </border>
    <border>
      <left style="thin"/>
      <right style="thick"/>
      <top/>
      <bottom style="thin"/>
    </border>
    <border>
      <left style="thin"/>
      <right style="thick"/>
      <top style="thin"/>
      <bottom/>
    </border>
    <border>
      <left style="thick"/>
      <right style="thin"/>
      <top style="thin"/>
      <bottom style="thin"/>
    </border>
    <border>
      <left style="thick"/>
      <right/>
      <top/>
      <bottom style="thin"/>
    </border>
    <border>
      <left style="thick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10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172" fontId="0" fillId="33" borderId="0" xfId="0" applyNumberFormat="1" applyFill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  <xf numFmtId="0" fontId="0" fillId="33" borderId="12" xfId="0" applyFill="1" applyBorder="1" applyAlignment="1">
      <alignment/>
    </xf>
    <xf numFmtId="172" fontId="0" fillId="33" borderId="12" xfId="0" applyNumberFormat="1" applyFill="1" applyBorder="1" applyAlignment="1">
      <alignment horizontal="center"/>
    </xf>
    <xf numFmtId="172" fontId="0" fillId="33" borderId="13" xfId="0" applyNumberFormat="1" applyFill="1" applyBorder="1" applyAlignment="1">
      <alignment horizontal="center"/>
    </xf>
    <xf numFmtId="172" fontId="0" fillId="33" borderId="14" xfId="0" applyNumberForma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72" fontId="0" fillId="33" borderId="12" xfId="0" applyNumberFormat="1" applyFont="1" applyFill="1" applyBorder="1" applyAlignment="1">
      <alignment horizontal="center"/>
    </xf>
    <xf numFmtId="172" fontId="0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172" fontId="0" fillId="33" borderId="15" xfId="0" applyNumberForma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172" fontId="0" fillId="33" borderId="15" xfId="0" applyNumberFormat="1" applyFont="1" applyFill="1" applyBorder="1" applyAlignment="1">
      <alignment horizontal="center"/>
    </xf>
    <xf numFmtId="172" fontId="0" fillId="33" borderId="16" xfId="0" applyNumberFormat="1" applyFont="1" applyFill="1" applyBorder="1" applyAlignment="1">
      <alignment horizontal="center"/>
    </xf>
    <xf numFmtId="172" fontId="0" fillId="33" borderId="14" xfId="0" applyNumberFormat="1" applyFont="1" applyFill="1" applyBorder="1" applyAlignment="1">
      <alignment horizontal="center"/>
    </xf>
    <xf numFmtId="172" fontId="0" fillId="33" borderId="13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172" fontId="0" fillId="33" borderId="11" xfId="0" applyNumberFormat="1" applyFill="1" applyBorder="1" applyAlignment="1">
      <alignment horizontal="center"/>
    </xf>
    <xf numFmtId="172" fontId="0" fillId="33" borderId="17" xfId="0" applyNumberFormat="1" applyFill="1" applyBorder="1" applyAlignment="1">
      <alignment horizontal="center"/>
    </xf>
    <xf numFmtId="0" fontId="0" fillId="33" borderId="18" xfId="0" applyFill="1" applyBorder="1" applyAlignment="1">
      <alignment/>
    </xf>
    <xf numFmtId="172" fontId="0" fillId="33" borderId="18" xfId="0" applyNumberFormat="1" applyFill="1" applyBorder="1" applyAlignment="1">
      <alignment horizontal="center"/>
    </xf>
    <xf numFmtId="172" fontId="0" fillId="33" borderId="19" xfId="0" applyNumberFormat="1" applyFill="1" applyBorder="1" applyAlignment="1">
      <alignment horizontal="center"/>
    </xf>
    <xf numFmtId="172" fontId="0" fillId="33" borderId="20" xfId="0" applyNumberFormat="1" applyFill="1" applyBorder="1" applyAlignment="1">
      <alignment horizontal="center"/>
    </xf>
    <xf numFmtId="172" fontId="0" fillId="33" borderId="16" xfId="0" applyNumberFormat="1" applyFill="1" applyBorder="1" applyAlignment="1">
      <alignment horizontal="center"/>
    </xf>
    <xf numFmtId="172" fontId="0" fillId="33" borderId="21" xfId="0" applyNumberFormat="1" applyFill="1" applyBorder="1" applyAlignment="1">
      <alignment horizontal="center"/>
    </xf>
    <xf numFmtId="0" fontId="0" fillId="33" borderId="0" xfId="0" applyFill="1" applyBorder="1" applyAlignment="1">
      <alignment textRotation="90" wrapText="1"/>
    </xf>
    <xf numFmtId="172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172" fontId="0" fillId="33" borderId="18" xfId="0" applyNumberFormat="1" applyFont="1" applyFill="1" applyBorder="1" applyAlignment="1">
      <alignment horizontal="center"/>
    </xf>
    <xf numFmtId="172" fontId="0" fillId="33" borderId="19" xfId="0" applyNumberFormat="1" applyFont="1" applyFill="1" applyBorder="1" applyAlignment="1">
      <alignment horizontal="center"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172" fontId="0" fillId="33" borderId="22" xfId="0" applyNumberFormat="1" applyFill="1" applyBorder="1" applyAlignment="1">
      <alignment horizontal="center"/>
    </xf>
    <xf numFmtId="172" fontId="0" fillId="33" borderId="23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172" fontId="0" fillId="33" borderId="20" xfId="0" applyNumberFormat="1" applyFont="1" applyFill="1" applyBorder="1" applyAlignment="1">
      <alignment horizontal="center"/>
    </xf>
    <xf numFmtId="172" fontId="0" fillId="33" borderId="21" xfId="0" applyNumberFormat="1" applyFont="1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 textRotation="90"/>
    </xf>
    <xf numFmtId="0" fontId="3" fillId="33" borderId="0" xfId="0" applyFont="1" applyFill="1" applyBorder="1" applyAlignment="1">
      <alignment/>
    </xf>
    <xf numFmtId="0" fontId="0" fillId="33" borderId="24" xfId="0" applyFill="1" applyBorder="1" applyAlignment="1">
      <alignment/>
    </xf>
    <xf numFmtId="172" fontId="0" fillId="33" borderId="24" xfId="0" applyNumberFormat="1" applyFill="1" applyBorder="1" applyAlignment="1">
      <alignment horizontal="center"/>
    </xf>
    <xf numFmtId="172" fontId="0" fillId="33" borderId="24" xfId="0" applyNumberFormat="1" applyFont="1" applyFill="1" applyBorder="1" applyAlignment="1">
      <alignment horizontal="center"/>
    </xf>
    <xf numFmtId="172" fontId="1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21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3" fillId="33" borderId="12" xfId="0" applyFont="1" applyFill="1" applyBorder="1" applyAlignment="1">
      <alignment/>
    </xf>
    <xf numFmtId="0" fontId="11" fillId="33" borderId="0" xfId="0" applyFont="1" applyFill="1" applyBorder="1" applyAlignment="1">
      <alignment horizontal="left"/>
    </xf>
    <xf numFmtId="0" fontId="11" fillId="33" borderId="0" xfId="0" applyFont="1" applyFill="1" applyAlignment="1">
      <alignment horizontal="left"/>
    </xf>
    <xf numFmtId="172" fontId="76" fillId="33" borderId="12" xfId="0" applyNumberFormat="1" applyFont="1" applyFill="1" applyBorder="1" applyAlignment="1">
      <alignment horizontal="center"/>
    </xf>
    <xf numFmtId="0" fontId="76" fillId="33" borderId="0" xfId="0" applyFont="1" applyFill="1" applyAlignment="1">
      <alignment horizontal="center"/>
    </xf>
    <xf numFmtId="172" fontId="76" fillId="33" borderId="0" xfId="0" applyNumberFormat="1" applyFont="1" applyFill="1" applyBorder="1" applyAlignment="1">
      <alignment horizontal="center"/>
    </xf>
    <xf numFmtId="0" fontId="76" fillId="33" borderId="0" xfId="0" applyFont="1" applyFill="1" applyAlignment="1">
      <alignment/>
    </xf>
    <xf numFmtId="172" fontId="0" fillId="33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center"/>
    </xf>
    <xf numFmtId="0" fontId="77" fillId="33" borderId="0" xfId="0" applyFont="1" applyFill="1" applyAlignment="1">
      <alignment/>
    </xf>
    <xf numFmtId="172" fontId="77" fillId="33" borderId="12" xfId="0" applyNumberFormat="1" applyFont="1" applyFill="1" applyBorder="1" applyAlignment="1">
      <alignment horizontal="center"/>
    </xf>
    <xf numFmtId="0" fontId="77" fillId="33" borderId="0" xfId="0" applyFont="1" applyFill="1" applyAlignment="1">
      <alignment horizontal="center"/>
    </xf>
    <xf numFmtId="172" fontId="77" fillId="33" borderId="0" xfId="0" applyNumberFormat="1" applyFont="1" applyFill="1" applyBorder="1" applyAlignment="1">
      <alignment horizontal="center"/>
    </xf>
    <xf numFmtId="172" fontId="77" fillId="33" borderId="24" xfId="0" applyNumberFormat="1" applyFont="1" applyFill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0" fontId="0" fillId="33" borderId="24" xfId="0" applyFont="1" applyFill="1" applyBorder="1" applyAlignment="1">
      <alignment horizontal="left"/>
    </xf>
    <xf numFmtId="0" fontId="78" fillId="33" borderId="24" xfId="0" applyFont="1" applyFill="1" applyBorder="1" applyAlignment="1">
      <alignment horizontal="left"/>
    </xf>
    <xf numFmtId="0" fontId="78" fillId="33" borderId="0" xfId="0" applyFont="1" applyFill="1" applyBorder="1" applyAlignment="1">
      <alignment horizontal="left"/>
    </xf>
    <xf numFmtId="0" fontId="79" fillId="0" borderId="0" xfId="0" applyFont="1" applyAlignment="1">
      <alignment horizontal="left" vertical="center" readingOrder="1"/>
    </xf>
    <xf numFmtId="0" fontId="80" fillId="33" borderId="0" xfId="0" applyFont="1" applyFill="1" applyAlignment="1">
      <alignment/>
    </xf>
    <xf numFmtId="0" fontId="81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23" xfId="0" applyFont="1" applyFill="1" applyBorder="1" applyAlignment="1">
      <alignment horizontal="center" wrapText="1"/>
    </xf>
    <xf numFmtId="172" fontId="11" fillId="0" borderId="0" xfId="0" applyNumberFormat="1" applyFont="1" applyFill="1" applyBorder="1" applyAlignment="1">
      <alignment horizontal="left"/>
    </xf>
    <xf numFmtId="172" fontId="77" fillId="34" borderId="12" xfId="0" applyNumberFormat="1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 wrapText="1"/>
    </xf>
    <xf numFmtId="172" fontId="0" fillId="33" borderId="25" xfId="0" applyNumberFormat="1" applyFont="1" applyFill="1" applyBorder="1" applyAlignment="1">
      <alignment horizontal="center"/>
    </xf>
    <xf numFmtId="172" fontId="0" fillId="33" borderId="26" xfId="0" applyNumberFormat="1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77" fillId="0" borderId="0" xfId="0" applyFont="1" applyBorder="1" applyAlignment="1">
      <alignment/>
    </xf>
    <xf numFmtId="172" fontId="0" fillId="33" borderId="0" xfId="0" applyNumberFormat="1" applyFill="1" applyBorder="1" applyAlignment="1">
      <alignment/>
    </xf>
    <xf numFmtId="0" fontId="0" fillId="33" borderId="0" xfId="0" applyFont="1" applyFill="1" applyBorder="1" applyAlignment="1">
      <alignment/>
    </xf>
    <xf numFmtId="0" fontId="77" fillId="33" borderId="0" xfId="0" applyFont="1" applyFill="1" applyBorder="1" applyAlignment="1">
      <alignment/>
    </xf>
    <xf numFmtId="0" fontId="76" fillId="33" borderId="0" xfId="0" applyFont="1" applyFill="1" applyBorder="1" applyAlignment="1">
      <alignment/>
    </xf>
    <xf numFmtId="172" fontId="0" fillId="34" borderId="28" xfId="0" applyNumberFormat="1" applyFont="1" applyFill="1" applyBorder="1" applyAlignment="1">
      <alignment horizontal="center"/>
    </xf>
    <xf numFmtId="172" fontId="0" fillId="34" borderId="12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 wrapText="1"/>
    </xf>
    <xf numFmtId="172" fontId="0" fillId="34" borderId="15" xfId="0" applyNumberFormat="1" applyFont="1" applyFill="1" applyBorder="1" applyAlignment="1">
      <alignment horizontal="center"/>
    </xf>
    <xf numFmtId="172" fontId="0" fillId="33" borderId="28" xfId="0" applyNumberFormat="1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 wrapText="1"/>
    </xf>
    <xf numFmtId="0" fontId="82" fillId="33" borderId="10" xfId="0" applyFont="1" applyFill="1" applyBorder="1" applyAlignment="1">
      <alignment horizontal="center" wrapText="1"/>
    </xf>
    <xf numFmtId="172" fontId="82" fillId="33" borderId="12" xfId="0" applyNumberFormat="1" applyFont="1" applyFill="1" applyBorder="1" applyAlignment="1">
      <alignment horizontal="center"/>
    </xf>
    <xf numFmtId="172" fontId="82" fillId="33" borderId="0" xfId="0" applyNumberFormat="1" applyFont="1" applyFill="1" applyBorder="1" applyAlignment="1">
      <alignment horizontal="center"/>
    </xf>
    <xf numFmtId="0" fontId="82" fillId="33" borderId="0" xfId="0" applyFont="1" applyFill="1" applyAlignment="1">
      <alignment/>
    </xf>
    <xf numFmtId="172" fontId="82" fillId="34" borderId="12" xfId="0" applyNumberFormat="1" applyFont="1" applyFill="1" applyBorder="1" applyAlignment="1">
      <alignment horizontal="center"/>
    </xf>
    <xf numFmtId="0" fontId="82" fillId="33" borderId="24" xfId="0" applyFont="1" applyFill="1" applyBorder="1" applyAlignment="1">
      <alignment horizontal="left"/>
    </xf>
    <xf numFmtId="0" fontId="82" fillId="33" borderId="0" xfId="0" applyFont="1" applyFill="1" applyAlignment="1">
      <alignment horizontal="center"/>
    </xf>
    <xf numFmtId="172" fontId="82" fillId="33" borderId="10" xfId="0" applyNumberFormat="1" applyFont="1" applyFill="1" applyBorder="1" applyAlignment="1">
      <alignment horizontal="center"/>
    </xf>
    <xf numFmtId="172" fontId="0" fillId="34" borderId="29" xfId="0" applyNumberFormat="1" applyFont="1" applyFill="1" applyBorder="1" applyAlignment="1">
      <alignment horizontal="center"/>
    </xf>
    <xf numFmtId="172" fontId="0" fillId="33" borderId="30" xfId="0" applyNumberFormat="1" applyFont="1" applyFill="1" applyBorder="1" applyAlignment="1">
      <alignment horizontal="center"/>
    </xf>
    <xf numFmtId="172" fontId="0" fillId="34" borderId="30" xfId="0" applyNumberFormat="1" applyFont="1" applyFill="1" applyBorder="1" applyAlignment="1">
      <alignment horizontal="center"/>
    </xf>
    <xf numFmtId="172" fontId="0" fillId="34" borderId="10" xfId="0" applyNumberFormat="1" applyFont="1" applyFill="1" applyBorder="1" applyAlignment="1">
      <alignment horizontal="center"/>
    </xf>
    <xf numFmtId="0" fontId="42" fillId="16" borderId="0" xfId="29" applyFont="1" applyAlignment="1">
      <alignment/>
    </xf>
    <xf numFmtId="172" fontId="0" fillId="16" borderId="12" xfId="0" applyNumberFormat="1" applyFont="1" applyFill="1" applyBorder="1" applyAlignment="1">
      <alignment horizontal="center"/>
    </xf>
    <xf numFmtId="172" fontId="42" fillId="33" borderId="28" xfId="29" applyNumberFormat="1" applyFont="1" applyFill="1" applyBorder="1" applyAlignment="1">
      <alignment horizontal="center"/>
    </xf>
    <xf numFmtId="0" fontId="42" fillId="33" borderId="0" xfId="29" applyFont="1" applyFill="1" applyAlignment="1">
      <alignment/>
    </xf>
    <xf numFmtId="172" fontId="0" fillId="0" borderId="12" xfId="0" applyNumberFormat="1" applyFont="1" applyFill="1" applyBorder="1" applyAlignment="1">
      <alignment horizontal="center"/>
    </xf>
    <xf numFmtId="0" fontId="80" fillId="33" borderId="0" xfId="0" applyFont="1" applyFill="1" applyAlignment="1">
      <alignment wrapText="1"/>
    </xf>
    <xf numFmtId="0" fontId="83" fillId="33" borderId="0" xfId="0" applyFont="1" applyFill="1" applyAlignment="1">
      <alignment wrapText="1"/>
    </xf>
    <xf numFmtId="0" fontId="0" fillId="0" borderId="0" xfId="0" applyAlignment="1">
      <alignment/>
    </xf>
    <xf numFmtId="0" fontId="3" fillId="33" borderId="11" xfId="0" applyFont="1" applyFill="1" applyBorder="1" applyAlignment="1">
      <alignment textRotation="90" wrapText="1"/>
    </xf>
    <xf numFmtId="0" fontId="3" fillId="33" borderId="21" xfId="0" applyFont="1" applyFill="1" applyBorder="1" applyAlignment="1">
      <alignment textRotation="90" wrapText="1"/>
    </xf>
    <xf numFmtId="0" fontId="3" fillId="33" borderId="18" xfId="0" applyFont="1" applyFill="1" applyBorder="1" applyAlignment="1">
      <alignment textRotation="90" wrapText="1"/>
    </xf>
    <xf numFmtId="0" fontId="3" fillId="33" borderId="11" xfId="0" applyFont="1" applyFill="1" applyBorder="1" applyAlignment="1">
      <alignment wrapText="1"/>
    </xf>
    <xf numFmtId="0" fontId="3" fillId="33" borderId="21" xfId="0" applyFont="1" applyFill="1" applyBorder="1" applyAlignment="1">
      <alignment wrapText="1"/>
    </xf>
    <xf numFmtId="0" fontId="3" fillId="33" borderId="18" xfId="0" applyFont="1" applyFill="1" applyBorder="1" applyAlignment="1">
      <alignment wrapText="1"/>
    </xf>
    <xf numFmtId="0" fontId="0" fillId="33" borderId="21" xfId="0" applyFill="1" applyBorder="1" applyAlignment="1">
      <alignment/>
    </xf>
    <xf numFmtId="0" fontId="0" fillId="33" borderId="18" xfId="0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0" fillId="33" borderId="21" xfId="0" applyFill="1" applyBorder="1" applyAlignment="1">
      <alignment textRotation="90" wrapText="1"/>
    </xf>
    <xf numFmtId="0" fontId="0" fillId="33" borderId="18" xfId="0" applyFill="1" applyBorder="1" applyAlignment="1">
      <alignment textRotation="90" wrapText="1"/>
    </xf>
    <xf numFmtId="0" fontId="0" fillId="33" borderId="11" xfId="0" applyFill="1" applyBorder="1" applyAlignment="1">
      <alignment textRotation="90"/>
    </xf>
    <xf numFmtId="0" fontId="0" fillId="33" borderId="21" xfId="0" applyFill="1" applyBorder="1" applyAlignment="1">
      <alignment textRotation="90"/>
    </xf>
    <xf numFmtId="0" fontId="0" fillId="33" borderId="18" xfId="0" applyFill="1" applyBorder="1" applyAlignment="1">
      <alignment textRotation="90"/>
    </xf>
    <xf numFmtId="0" fontId="6" fillId="33" borderId="11" xfId="0" applyFont="1" applyFill="1" applyBorder="1" applyAlignment="1">
      <alignment textRotation="90" wrapText="1"/>
    </xf>
    <xf numFmtId="0" fontId="0" fillId="33" borderId="11" xfId="0" applyFill="1" applyBorder="1" applyAlignment="1">
      <alignment wrapText="1"/>
    </xf>
    <xf numFmtId="0" fontId="3" fillId="33" borderId="0" xfId="0" applyFont="1" applyFill="1" applyBorder="1" applyAlignment="1">
      <alignment textRotation="90" wrapText="1"/>
    </xf>
    <xf numFmtId="0" fontId="0" fillId="33" borderId="0" xfId="0" applyFill="1" applyBorder="1" applyAlignment="1">
      <alignment textRotation="90" wrapText="1"/>
    </xf>
    <xf numFmtId="0" fontId="3" fillId="33" borderId="0" xfId="0" applyFont="1" applyFill="1" applyBorder="1" applyAlignment="1">
      <alignment wrapText="1"/>
    </xf>
    <xf numFmtId="0" fontId="0" fillId="33" borderId="0" xfId="0" applyFill="1" applyBorder="1" applyAlignment="1">
      <alignment/>
    </xf>
    <xf numFmtId="0" fontId="3" fillId="33" borderId="11" xfId="0" applyFont="1" applyFill="1" applyBorder="1" applyAlignment="1">
      <alignment horizontal="center" textRotation="90" wrapText="1"/>
    </xf>
    <xf numFmtId="0" fontId="3" fillId="33" borderId="21" xfId="0" applyFont="1" applyFill="1" applyBorder="1" applyAlignment="1">
      <alignment horizontal="center" textRotation="90" wrapText="1"/>
    </xf>
    <xf numFmtId="0" fontId="3" fillId="33" borderId="18" xfId="0" applyFont="1" applyFill="1" applyBorder="1" applyAlignment="1">
      <alignment horizont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IC's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25"/>
          <c:y val="0.11025"/>
          <c:w val="0.93275"/>
          <c:h val="0.873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Sheet1!$I$48:$U$48</c:f>
              <c:strCache/>
            </c:strRef>
          </c:cat>
          <c:val>
            <c:numRef>
              <c:f>Sheet1!$I$49:$U$49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Sheet1!$I$48:$U$48</c:f>
              <c:strCache/>
            </c:strRef>
          </c:cat>
          <c:val>
            <c:numRef>
              <c:f>Sheet1!$I$52:$U$52</c:f>
              <c:numCache/>
            </c:numRef>
          </c:val>
        </c:ser>
        <c:axId val="36954639"/>
        <c:axId val="64156296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Sheet1!$J$55:$U$55</c:f>
              <c:numCache/>
            </c:numRef>
          </c:val>
          <c:smooth val="0"/>
        </c:ser>
        <c:axId val="40535753"/>
        <c:axId val="29277458"/>
      </c:lineChart>
      <c:catAx>
        <c:axId val="369546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156296"/>
        <c:crosses val="autoZero"/>
        <c:auto val="0"/>
        <c:lblOffset val="100"/>
        <c:tickLblSkip val="1"/>
        <c:noMultiLvlLbl val="0"/>
      </c:catAx>
      <c:valAx>
        <c:axId val="64156296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6954639"/>
        <c:crossesAt val="1"/>
        <c:crossBetween val="between"/>
        <c:dispUnits/>
        <c:majorUnit val="400"/>
        <c:minorUnit val="10"/>
      </c:valAx>
      <c:catAx>
        <c:axId val="40535753"/>
        <c:scaling>
          <c:orientation val="minMax"/>
        </c:scaling>
        <c:axPos val="b"/>
        <c:delete val="1"/>
        <c:majorTickMark val="out"/>
        <c:minorTickMark val="none"/>
        <c:tickLblPos val="none"/>
        <c:crossAx val="29277458"/>
        <c:crosses val="autoZero"/>
        <c:auto val="0"/>
        <c:lblOffset val="100"/>
        <c:tickLblSkip val="1"/>
        <c:noMultiLvlLbl val="0"/>
      </c:catAx>
      <c:valAx>
        <c:axId val="29277458"/>
        <c:scaling>
          <c:orientation val="minMax"/>
          <c:max val="1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0535753"/>
        <c:crosses val="max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 Capacity by Dimensions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25"/>
          <c:y val="0.10275"/>
          <c:w val="0.7215"/>
          <c:h val="0.8815"/>
        </c:manualLayout>
      </c:layout>
      <c:barChart>
        <c:barDir val="col"/>
        <c:grouping val="stacked"/>
        <c:varyColors val="0"/>
        <c:ser>
          <c:idx val="10"/>
          <c:order val="0"/>
          <c:tx>
            <c:v>&lt;0.06</c:v>
          </c:tx>
          <c:spPr>
            <a:solidFill>
              <a:srgbClr val="91C3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Sheet1!$I$318:$U$318</c:f>
              <c:strCache/>
            </c:strRef>
          </c:cat>
          <c:val>
            <c:numRef>
              <c:f>Sheet1!$I$254:$U$254</c:f>
              <c:numCache/>
            </c:numRef>
          </c:val>
        </c:ser>
        <c:ser>
          <c:idx val="9"/>
          <c:order val="1"/>
          <c:tx>
            <c:v>&lt;0.08&gt;=0.06µ</c:v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Sheet1!$I$318:$U$318</c:f>
              <c:strCache/>
            </c:strRef>
          </c:cat>
          <c:val>
            <c:numRef>
              <c:f>Sheet1!$I$245:$U$245</c:f>
              <c:numCache/>
            </c:numRef>
          </c:val>
        </c:ser>
        <c:ser>
          <c:idx val="0"/>
          <c:order val="2"/>
          <c:tx>
            <c:v>&lt;0.08µ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Sheet1!$I$318:$U$318</c:f>
              <c:strCache/>
            </c:strRef>
          </c:cat>
          <c:val>
            <c:numRef>
              <c:f>Sheet1!$I$236:$U$236</c:f>
              <c:numCache/>
            </c:numRef>
          </c:val>
        </c:ser>
        <c:ser>
          <c:idx val="6"/>
          <c:order val="3"/>
          <c:tx>
            <c:v>&lt;0.12µ &gt;=0.08µ</c:v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Sheet1!$I$318:$U$318</c:f>
              <c:strCache/>
            </c:strRef>
          </c:cat>
          <c:val>
            <c:numRef>
              <c:f>Sheet1!$I$227:$U$227</c:f>
              <c:numCache/>
            </c:numRef>
          </c:val>
        </c:ser>
        <c:ser>
          <c:idx val="7"/>
          <c:order val="4"/>
          <c:tx>
            <c:v>&lt;0.2µ &gt;=0.12µ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Sheet1!$I$318:$U$318</c:f>
              <c:strCache/>
            </c:strRef>
          </c:cat>
          <c:val>
            <c:numRef>
              <c:f>Sheet1!$I$165:$U$165</c:f>
              <c:numCache/>
            </c:numRef>
          </c:val>
        </c:ser>
        <c:ser>
          <c:idx val="4"/>
          <c:order val="5"/>
          <c:tx>
            <c:v>&lt;0.4µ &gt;=0.2µ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Sheet1!$I$318:$U$318</c:f>
              <c:strCache/>
            </c:strRef>
          </c:cat>
          <c:val>
            <c:numRef>
              <c:f>Sheet1!$I$156:$U$156</c:f>
              <c:numCache/>
            </c:numRef>
          </c:val>
        </c:ser>
        <c:ser>
          <c:idx val="2"/>
          <c:order val="6"/>
          <c:tx>
            <c:v>&lt;0.7µ &gt;=0.4µ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Sheet1!$I$318:$U$318</c:f>
              <c:strCache/>
            </c:strRef>
          </c:cat>
          <c:val>
            <c:numRef>
              <c:f>Sheet1!$I$147:$U$147</c:f>
              <c:numCache/>
            </c:numRef>
          </c:val>
        </c:ser>
        <c:ser>
          <c:idx val="1"/>
          <c:order val="7"/>
          <c:tx>
            <c:v>&gt;=0.7µ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Sheet1!$I$318:$U$318</c:f>
              <c:strCache/>
            </c:strRef>
          </c:cat>
          <c:val>
            <c:numRef>
              <c:f>Sheet1!$I$138:$U$138</c:f>
              <c:numCache/>
            </c:numRef>
          </c:val>
        </c:ser>
        <c:overlap val="100"/>
        <c:axId val="51037033"/>
        <c:axId val="56680114"/>
      </c:barChart>
      <c:catAx>
        <c:axId val="51037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80114"/>
        <c:crosses val="autoZero"/>
        <c:auto val="1"/>
        <c:lblOffset val="100"/>
        <c:tickLblSkip val="1"/>
        <c:noMultiLvlLbl val="0"/>
      </c:catAx>
      <c:valAx>
        <c:axId val="56680114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-0.0015"/>
              <c:y val="0.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37033"/>
        <c:crossesAt val="1"/>
        <c:crossBetween val="between"/>
        <c:dispUnits/>
        <c:majorUnit val="400"/>
        <c:minorUnit val="4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4"/>
          <c:y val="0.019"/>
          <c:w val="0.18675"/>
          <c:h val="0.7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 &lt;0.08µm</a:t>
            </a:r>
          </a:p>
        </c:rich>
      </c:tx>
      <c:layout>
        <c:manualLayout>
          <c:xMode val="factor"/>
          <c:yMode val="factor"/>
          <c:x val="0.002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75"/>
          <c:y val="0.12325"/>
          <c:w val="0.89175"/>
          <c:h val="0.863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Sheet1!$I$226:$U$226</c:f>
              <c:strCache/>
            </c:strRef>
          </c:cat>
          <c:val>
            <c:numRef>
              <c:f>Sheet1!$I$236:$U$236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Sheet1!$I$226:$U$226</c:f>
              <c:strCache/>
            </c:strRef>
          </c:cat>
          <c:val>
            <c:numRef>
              <c:f>Sheet1!$I$239:$U$239</c:f>
              <c:numCache/>
            </c:numRef>
          </c:val>
        </c:ser>
        <c:axId val="40358979"/>
        <c:axId val="27686492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Sheet1!$E$226</c:f>
            </c:strRef>
          </c:cat>
          <c:val>
            <c:numRef>
              <c:f>Sheet1!$I$242:$U$242</c:f>
              <c:numCache/>
            </c:numRef>
          </c:val>
          <c:smooth val="0"/>
        </c:ser>
        <c:axId val="47851837"/>
        <c:axId val="28013350"/>
      </c:lineChart>
      <c:catAx>
        <c:axId val="4035897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686492"/>
        <c:crosses val="autoZero"/>
        <c:auto val="0"/>
        <c:lblOffset val="100"/>
        <c:tickLblSkip val="1"/>
        <c:noMultiLvlLbl val="0"/>
      </c:catAx>
      <c:valAx>
        <c:axId val="27686492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0358979"/>
        <c:crossesAt val="1"/>
        <c:crossBetween val="between"/>
        <c:dispUnits/>
        <c:majorUnit val="200"/>
        <c:minorUnit val="20"/>
      </c:valAx>
      <c:catAx>
        <c:axId val="47851837"/>
        <c:scaling>
          <c:orientation val="minMax"/>
        </c:scaling>
        <c:axPos val="b"/>
        <c:delete val="1"/>
        <c:majorTickMark val="out"/>
        <c:minorTickMark val="none"/>
        <c:tickLblPos val="none"/>
        <c:crossAx val="28013350"/>
        <c:crosses val="autoZero"/>
        <c:auto val="0"/>
        <c:lblOffset val="100"/>
        <c:tickLblSkip val="1"/>
        <c:noMultiLvlLbl val="0"/>
      </c:catAx>
      <c:valAx>
        <c:axId val="28013350"/>
        <c:scaling>
          <c:orientation val="minMax"/>
          <c:max val="1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7851837"/>
        <c:crosses val="max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MOS &lt;0.12µm to &gt;=0.08µm
</a:t>
            </a:r>
          </a:p>
        </c:rich>
      </c:tx>
      <c:layout>
        <c:manualLayout>
          <c:xMode val="factor"/>
          <c:yMode val="factor"/>
          <c:x val="0.00625"/>
          <c:y val="0.06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75"/>
          <c:y val="0.1555"/>
          <c:w val="0.84225"/>
          <c:h val="0.8252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Sheet1!$I$226:$U$226</c:f>
              <c:strCache/>
            </c:strRef>
          </c:cat>
          <c:val>
            <c:numRef>
              <c:f>Sheet1!$I$227:$U$227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Sheet1!$I$226:$U$226</c:f>
              <c:strCache/>
            </c:strRef>
          </c:cat>
          <c:val>
            <c:numRef>
              <c:f>Sheet1!$I$230:$U$230</c:f>
              <c:numCache/>
            </c:numRef>
          </c:val>
        </c:ser>
        <c:axId val="50793559"/>
        <c:axId val="54488848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Sheet1!$I$233:$U$233</c:f>
              <c:numCache/>
            </c:numRef>
          </c:val>
          <c:smooth val="0"/>
        </c:ser>
        <c:axId val="20637585"/>
        <c:axId val="51520538"/>
      </c:lineChart>
      <c:catAx>
        <c:axId val="507935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488848"/>
        <c:crosses val="autoZero"/>
        <c:auto val="0"/>
        <c:lblOffset val="100"/>
        <c:tickLblSkip val="1"/>
        <c:noMultiLvlLbl val="0"/>
      </c:catAx>
      <c:valAx>
        <c:axId val="54488848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0793559"/>
        <c:crossesAt val="1"/>
        <c:crossBetween val="between"/>
        <c:dispUnits/>
        <c:majorUnit val="100"/>
        <c:minorUnit val="20"/>
      </c:valAx>
      <c:catAx>
        <c:axId val="20637585"/>
        <c:scaling>
          <c:orientation val="minMax"/>
        </c:scaling>
        <c:axPos val="b"/>
        <c:delete val="1"/>
        <c:majorTickMark val="out"/>
        <c:minorTickMark val="none"/>
        <c:tickLblPos val="none"/>
        <c:crossAx val="51520538"/>
        <c:crosses val="autoZero"/>
        <c:auto val="0"/>
        <c:lblOffset val="100"/>
        <c:tickLblSkip val="1"/>
        <c:noMultiLvlLbl val="0"/>
      </c:catAx>
      <c:valAx>
        <c:axId val="51520538"/>
        <c:scaling>
          <c:orientation val="minMax"/>
          <c:max val="1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0637585"/>
        <c:crosses val="max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MOS &lt;0.08µm to &gt;=0.06µm
</a:t>
            </a:r>
          </a:p>
        </c:rich>
      </c:tx>
      <c:layout>
        <c:manualLayout>
          <c:xMode val="factor"/>
          <c:yMode val="factor"/>
          <c:x val="0.00625"/>
          <c:y val="0.06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75"/>
          <c:y val="0.153"/>
          <c:w val="0.8685"/>
          <c:h val="0.797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Sheet1!$I$226:$U$226</c:f>
              <c:strCache/>
            </c:strRef>
          </c:cat>
          <c:val>
            <c:numRef>
              <c:f>Sheet1!$I$245:$U$245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Sheet1!$I$226:$U$226</c:f>
              <c:strCache/>
            </c:strRef>
          </c:cat>
          <c:val>
            <c:numRef>
              <c:f>Sheet1!$I$248:$U$248</c:f>
              <c:numCache/>
            </c:numRef>
          </c:val>
        </c:ser>
        <c:axId val="61031659"/>
        <c:axId val="12414020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Sheet1!$I$251:$U$251</c:f>
              <c:numCache/>
            </c:numRef>
          </c:val>
          <c:smooth val="0"/>
        </c:ser>
        <c:axId val="44617317"/>
        <c:axId val="66011534"/>
      </c:lineChart>
      <c:catAx>
        <c:axId val="610316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414020"/>
        <c:crosses val="autoZero"/>
        <c:auto val="0"/>
        <c:lblOffset val="100"/>
        <c:tickLblSkip val="1"/>
        <c:noMultiLvlLbl val="0"/>
      </c:catAx>
      <c:valAx>
        <c:axId val="12414020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1031659"/>
        <c:crossesAt val="1"/>
        <c:crossBetween val="between"/>
        <c:dispUnits/>
        <c:majorUnit val="100"/>
        <c:minorUnit val="20"/>
      </c:valAx>
      <c:catAx>
        <c:axId val="44617317"/>
        <c:scaling>
          <c:orientation val="minMax"/>
        </c:scaling>
        <c:axPos val="b"/>
        <c:delete val="1"/>
        <c:majorTickMark val="out"/>
        <c:minorTickMark val="none"/>
        <c:tickLblPos val="none"/>
        <c:crossAx val="66011534"/>
        <c:crosses val="autoZero"/>
        <c:auto val="0"/>
        <c:lblOffset val="100"/>
        <c:tickLblSkip val="1"/>
        <c:noMultiLvlLbl val="0"/>
      </c:catAx>
      <c:valAx>
        <c:axId val="66011534"/>
        <c:scaling>
          <c:orientation val="minMax"/>
          <c:max val="1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4617317"/>
        <c:crosses val="max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 &lt;0.06µm</a:t>
            </a:r>
          </a:p>
        </c:rich>
      </c:tx>
      <c:layout>
        <c:manualLayout>
          <c:xMode val="factor"/>
          <c:yMode val="factor"/>
          <c:x val="0.002"/>
          <c:y val="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255"/>
          <c:w val="0.8815"/>
          <c:h val="0.848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Sheet1!$I$226:$U$226</c:f>
              <c:strCache/>
            </c:strRef>
          </c:cat>
          <c:val>
            <c:numRef>
              <c:f>Sheet1!$H$254:$U$254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Sheet1!$I$226:$U$226</c:f>
              <c:strCache/>
            </c:strRef>
          </c:cat>
          <c:val>
            <c:numRef>
              <c:f>Sheet1!$I$257:$U$257</c:f>
              <c:numCache/>
            </c:numRef>
          </c:val>
        </c:ser>
        <c:axId val="57232895"/>
        <c:axId val="45334008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Sheet1!$I$260:$U$260</c:f>
              <c:numCache/>
            </c:numRef>
          </c:val>
          <c:smooth val="0"/>
        </c:ser>
        <c:axId val="5352889"/>
        <c:axId val="48176002"/>
      </c:lineChart>
      <c:catAx>
        <c:axId val="572328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334008"/>
        <c:crosses val="autoZero"/>
        <c:auto val="0"/>
        <c:lblOffset val="100"/>
        <c:tickLblSkip val="1"/>
        <c:noMultiLvlLbl val="0"/>
      </c:catAx>
      <c:valAx>
        <c:axId val="45334008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7232895"/>
        <c:crossesAt val="1"/>
        <c:crossBetween val="between"/>
        <c:dispUnits/>
        <c:majorUnit val="200"/>
        <c:minorUnit val="20"/>
      </c:valAx>
      <c:catAx>
        <c:axId val="5352889"/>
        <c:scaling>
          <c:orientation val="minMax"/>
        </c:scaling>
        <c:axPos val="b"/>
        <c:delete val="1"/>
        <c:majorTickMark val="out"/>
        <c:minorTickMark val="none"/>
        <c:tickLblPos val="none"/>
        <c:crossAx val="48176002"/>
        <c:crosses val="autoZero"/>
        <c:auto val="0"/>
        <c:lblOffset val="100"/>
        <c:tickLblSkip val="1"/>
        <c:noMultiLvlLbl val="0"/>
      </c:catAx>
      <c:valAx>
        <c:axId val="48176002"/>
        <c:scaling>
          <c:orientation val="minMax"/>
          <c:max val="1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352889"/>
        <c:crosses val="max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 &lt;0.2µm to &gt;=0.12µm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25"/>
          <c:y val="0.118"/>
          <c:w val="0.86225"/>
          <c:h val="0.8557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Sheet1!$I$137:$U$137</c:f>
              <c:strCache/>
            </c:strRef>
          </c:cat>
          <c:val>
            <c:numRef>
              <c:f>Sheet1!$I$165:$U$165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Sheet1!$I$137:$U$137</c:f>
              <c:strCache/>
            </c:strRef>
          </c:cat>
          <c:val>
            <c:numRef>
              <c:f>Sheet1!$I$168:$U$168</c:f>
              <c:numCache/>
            </c:numRef>
          </c:val>
        </c:ser>
        <c:axId val="30930835"/>
        <c:axId val="9942060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Sheet1!$I$171:$U$171</c:f>
              <c:numCache/>
            </c:numRef>
          </c:val>
          <c:smooth val="0"/>
        </c:ser>
        <c:axId val="22369677"/>
        <c:axId val="502"/>
      </c:lineChart>
      <c:catAx>
        <c:axId val="309308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942060"/>
        <c:crosses val="autoZero"/>
        <c:auto val="0"/>
        <c:lblOffset val="100"/>
        <c:tickLblSkip val="1"/>
        <c:noMultiLvlLbl val="0"/>
      </c:catAx>
      <c:valAx>
        <c:axId val="9942060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0930835"/>
        <c:crossesAt val="1"/>
        <c:crossBetween val="between"/>
        <c:dispUnits/>
        <c:majorUnit val="100"/>
        <c:minorUnit val="10"/>
      </c:valAx>
      <c:catAx>
        <c:axId val="22369677"/>
        <c:scaling>
          <c:orientation val="minMax"/>
        </c:scaling>
        <c:axPos val="b"/>
        <c:delete val="1"/>
        <c:majorTickMark val="out"/>
        <c:minorTickMark val="none"/>
        <c:tickLblPos val="none"/>
        <c:crossAx val="502"/>
        <c:crosses val="autoZero"/>
        <c:auto val="0"/>
        <c:lblOffset val="100"/>
        <c:tickLblSkip val="1"/>
        <c:noMultiLvlLbl val="0"/>
      </c:catAx>
      <c:valAx>
        <c:axId val="50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2369677"/>
        <c:crosses val="max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Smaller than 200mm Wafers in MOS Total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25"/>
          <c:y val="0.1225"/>
          <c:w val="0.9105"/>
          <c:h val="0.83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Sheet1!$J$394:$U$394</c:f>
              <c:strCache/>
            </c:strRef>
          </c:cat>
          <c:val>
            <c:numRef>
              <c:f>Sheet1!$E$395:$U$395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Sheet1!$J$394:$U$394</c:f>
              <c:strCache/>
            </c:strRef>
          </c:cat>
          <c:val>
            <c:numRef>
              <c:f>Sheet1!$J$398:$U$398</c:f>
              <c:numCache/>
            </c:numRef>
          </c:val>
        </c:ser>
        <c:axId val="4519"/>
        <c:axId val="40672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Sheet1!$J$401:$R$401</c:f>
              <c:numCache/>
            </c:numRef>
          </c:cat>
          <c:val>
            <c:numRef>
              <c:f>Sheet1!$E$401:$U$401</c:f>
              <c:numCache/>
            </c:numRef>
          </c:val>
          <c:smooth val="0"/>
        </c:ser>
        <c:axId val="366049"/>
        <c:axId val="3294442"/>
      </c:lineChart>
      <c:catAx>
        <c:axId val="45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672"/>
        <c:crosses val="autoZero"/>
        <c:auto val="0"/>
        <c:lblOffset val="100"/>
        <c:tickLblSkip val="1"/>
        <c:noMultiLvlLbl val="0"/>
      </c:catAx>
      <c:valAx>
        <c:axId val="40672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519"/>
        <c:crossesAt val="1"/>
        <c:crossBetween val="between"/>
        <c:dispUnits/>
        <c:majorUnit val="50"/>
        <c:minorUnit val="20"/>
      </c:valAx>
      <c:catAx>
        <c:axId val="366049"/>
        <c:scaling>
          <c:orientation val="minMax"/>
        </c:scaling>
        <c:axPos val="b"/>
        <c:delete val="1"/>
        <c:majorTickMark val="out"/>
        <c:minorTickMark val="none"/>
        <c:tickLblPos val="none"/>
        <c:crossAx val="3294442"/>
        <c:crosses val="autoZero"/>
        <c:auto val="0"/>
        <c:lblOffset val="100"/>
        <c:tickLblSkip val="1"/>
        <c:noMultiLvlLbl val="0"/>
      </c:catAx>
      <c:valAx>
        <c:axId val="3294442"/>
        <c:scaling>
          <c:orientation val="minMax"/>
          <c:max val="10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66049"/>
        <c:crosses val="max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 Capacity by Wafer-size</a:t>
            </a:r>
          </a:p>
        </c:rich>
      </c:tx>
      <c:layout>
        <c:manualLayout>
          <c:xMode val="factor"/>
          <c:yMode val="factor"/>
          <c:x val="0.002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75"/>
          <c:y val="0.077"/>
          <c:w val="0.75975"/>
          <c:h val="0.88725"/>
        </c:manualLayout>
      </c:layout>
      <c:barChart>
        <c:barDir val="col"/>
        <c:grouping val="stacked"/>
        <c:varyColors val="0"/>
        <c:ser>
          <c:idx val="0"/>
          <c:order val="0"/>
          <c:tx>
            <c:v>300mm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Sheet1!$J$394:$U$394</c:f>
              <c:strCache/>
            </c:strRef>
          </c:cat>
          <c:val>
            <c:numRef>
              <c:f>Sheet1!$J$415:$U$415</c:f>
              <c:numCache/>
            </c:numRef>
          </c:val>
        </c:ser>
        <c:ser>
          <c:idx val="1"/>
          <c:order val="1"/>
          <c:tx>
            <c:v>200mm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Sheet1!$J$394:$U$394</c:f>
              <c:strCache/>
            </c:strRef>
          </c:cat>
          <c:val>
            <c:numRef>
              <c:f>Sheet1!$J$406:$U$406</c:f>
              <c:numCache/>
            </c:numRef>
          </c:val>
        </c:ser>
        <c:ser>
          <c:idx val="2"/>
          <c:order val="2"/>
          <c:tx>
            <c:v>&lt; 200mm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Sheet1!$J$394:$U$394</c:f>
              <c:strCache/>
            </c:strRef>
          </c:cat>
          <c:val>
            <c:numRef>
              <c:f>Sheet1!$J$395:$U$395</c:f>
              <c:numCache/>
            </c:numRef>
          </c:val>
        </c:ser>
        <c:overlap val="100"/>
        <c:axId val="29649979"/>
        <c:axId val="65523220"/>
      </c:barChart>
      <c:catAx>
        <c:axId val="29649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23220"/>
        <c:crosses val="autoZero"/>
        <c:auto val="0"/>
        <c:lblOffset val="100"/>
        <c:tickLblSkip val="1"/>
        <c:noMultiLvlLbl val="0"/>
      </c:catAx>
      <c:valAx>
        <c:axId val="65523220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WSpW x1000
(8 inch equivalents)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49979"/>
        <c:crossesAt val="1"/>
        <c:crossBetween val="between"/>
        <c:dispUnits/>
        <c:majorUnit val="400"/>
        <c:minorUnit val="4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675"/>
          <c:y val="0.483"/>
          <c:w val="0.155"/>
          <c:h val="0.30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200mm Wafers in MOS Total</a:t>
            </a:r>
          </a:p>
        </c:rich>
      </c:tx>
      <c:layout>
        <c:manualLayout>
          <c:xMode val="factor"/>
          <c:yMode val="factor"/>
          <c:x val="0.00225"/>
          <c:y val="-0.03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25"/>
          <c:y val="0.0675"/>
          <c:w val="0.919"/>
          <c:h val="0.9152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Sheet1!$J$394:$U$394</c:f>
              <c:strCache/>
            </c:strRef>
          </c:cat>
          <c:val>
            <c:numRef>
              <c:f>Sheet1!$J$406:$U$406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Sheet1!$J$394:$U$394</c:f>
              <c:strCache/>
            </c:strRef>
          </c:cat>
          <c:val>
            <c:numRef>
              <c:f>Sheet1!$J$409:$U$409</c:f>
              <c:numCache/>
            </c:numRef>
          </c:val>
        </c:ser>
        <c:axId val="52838069"/>
        <c:axId val="5780574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Sheet1!$J$412:$R$412</c:f>
              <c:numCache/>
            </c:numRef>
          </c:cat>
          <c:val>
            <c:numRef>
              <c:f>Sheet1!$E$412:$U$412</c:f>
              <c:numCache/>
            </c:numRef>
          </c:val>
          <c:smooth val="0"/>
        </c:ser>
        <c:axId val="52025167"/>
        <c:axId val="65573320"/>
      </c:lineChart>
      <c:catAx>
        <c:axId val="528380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80574"/>
        <c:crosses val="autoZero"/>
        <c:auto val="0"/>
        <c:lblOffset val="100"/>
        <c:tickLblSkip val="1"/>
        <c:noMultiLvlLbl val="0"/>
      </c:catAx>
      <c:valAx>
        <c:axId val="5780574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0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2838069"/>
        <c:crossesAt val="1"/>
        <c:crossBetween val="between"/>
        <c:dispUnits/>
        <c:majorUnit val="200"/>
        <c:minorUnit val="20"/>
      </c:valAx>
      <c:catAx>
        <c:axId val="52025167"/>
        <c:scaling>
          <c:orientation val="minMax"/>
        </c:scaling>
        <c:axPos val="b"/>
        <c:delete val="1"/>
        <c:majorTickMark val="out"/>
        <c:minorTickMark val="none"/>
        <c:tickLblPos val="none"/>
        <c:crossAx val="65573320"/>
        <c:crosses val="autoZero"/>
        <c:auto val="0"/>
        <c:lblOffset val="100"/>
        <c:tickLblSkip val="1"/>
        <c:noMultiLvlLbl val="0"/>
      </c:catAx>
      <c:valAx>
        <c:axId val="65573320"/>
        <c:scaling>
          <c:orientation val="minMax"/>
          <c:max val="1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3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2025167"/>
        <c:crosses val="max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300mm Wafers in MOS Total</a:t>
            </a:r>
          </a:p>
        </c:rich>
      </c:tx>
      <c:layout>
        <c:manualLayout>
          <c:xMode val="factor"/>
          <c:yMode val="factor"/>
          <c:x val="0.00225"/>
          <c:y val="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25"/>
          <c:y val="0.113"/>
          <c:w val="0.881"/>
          <c:h val="0.852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Sheet1!$J$394:$U$394</c:f>
              <c:strCache/>
            </c:strRef>
          </c:cat>
          <c:val>
            <c:numRef>
              <c:f>Sheet1!$J$416:$U$416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Sheet1!$J$394:$U$394</c:f>
              <c:strCache/>
            </c:strRef>
          </c:cat>
          <c:val>
            <c:numRef>
              <c:f>Sheet1!$J$420:$U$420</c:f>
              <c:numCache/>
            </c:numRef>
          </c:val>
        </c:ser>
        <c:axId val="53288969"/>
        <c:axId val="9838674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Sheet1!$J$423:$R$423</c:f>
              <c:numCache/>
            </c:numRef>
          </c:cat>
          <c:val>
            <c:numRef>
              <c:f>Sheet1!$E$423:$U$423</c:f>
              <c:numCache/>
            </c:numRef>
          </c:val>
          <c:smooth val="0"/>
        </c:ser>
        <c:axId val="21439203"/>
        <c:axId val="58735100"/>
      </c:lineChart>
      <c:catAx>
        <c:axId val="532889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838674"/>
        <c:crosses val="autoZero"/>
        <c:auto val="0"/>
        <c:lblOffset val="100"/>
        <c:tickLblSkip val="1"/>
        <c:noMultiLvlLbl val="0"/>
      </c:catAx>
      <c:valAx>
        <c:axId val="9838674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
(numbers of wafers)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3288969"/>
        <c:crossesAt val="1"/>
        <c:crossBetween val="between"/>
        <c:dispUnits/>
        <c:majorUnit val="100"/>
        <c:minorUnit val="20"/>
      </c:valAx>
      <c:catAx>
        <c:axId val="21439203"/>
        <c:scaling>
          <c:orientation val="minMax"/>
        </c:scaling>
        <c:axPos val="b"/>
        <c:delete val="1"/>
        <c:majorTickMark val="out"/>
        <c:minorTickMark val="none"/>
        <c:tickLblPos val="none"/>
        <c:crossAx val="58735100"/>
        <c:crosses val="autoZero"/>
        <c:auto val="0"/>
        <c:lblOffset val="100"/>
        <c:tickLblSkip val="1"/>
        <c:noMultiLvlLbl val="0"/>
      </c:catAx>
      <c:valAx>
        <c:axId val="58735100"/>
        <c:scaling>
          <c:orientation val="minMax"/>
          <c:max val="1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1439203"/>
        <c:crosses val="max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Semiconductors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2425"/>
          <c:w val="0.91775"/>
          <c:h val="0.8557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Sheet1!$I$48:$U$48</c:f>
              <c:strCache/>
            </c:strRef>
          </c:cat>
          <c:val>
            <c:numRef>
              <c:f>Sheet1!$I$67:$U$67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Sheet1!$I$48:$U$48</c:f>
              <c:strCache/>
            </c:strRef>
          </c:cat>
          <c:val>
            <c:numRef>
              <c:f>Sheet1!$I$70:$U$70</c:f>
              <c:numCache/>
            </c:numRef>
          </c:val>
        </c:ser>
        <c:axId val="62170531"/>
        <c:axId val="22663868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Sheet1!$I$73:$U$73</c:f>
              <c:numCache/>
            </c:numRef>
          </c:val>
          <c:smooth val="0"/>
        </c:ser>
        <c:axId val="2648221"/>
        <c:axId val="23833990"/>
      </c:lineChart>
      <c:catAx>
        <c:axId val="621705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663868"/>
        <c:crosses val="autoZero"/>
        <c:auto val="0"/>
        <c:lblOffset val="100"/>
        <c:tickLblSkip val="1"/>
        <c:noMultiLvlLbl val="0"/>
      </c:catAx>
      <c:valAx>
        <c:axId val="22663868"/>
        <c:scaling>
          <c:orientation val="minMax"/>
          <c:max val="2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2170531"/>
        <c:crossesAt val="1"/>
        <c:crossBetween val="between"/>
        <c:dispUnits/>
        <c:majorUnit val="400"/>
        <c:minorUnit val="10"/>
      </c:valAx>
      <c:catAx>
        <c:axId val="2648221"/>
        <c:scaling>
          <c:orientation val="minMax"/>
        </c:scaling>
        <c:axPos val="b"/>
        <c:delete val="1"/>
        <c:majorTickMark val="out"/>
        <c:minorTickMark val="none"/>
        <c:tickLblPos val="none"/>
        <c:crossAx val="23833990"/>
        <c:crosses val="autoZero"/>
        <c:auto val="0"/>
        <c:lblOffset val="100"/>
        <c:tickLblSkip val="1"/>
        <c:noMultiLvlLbl val="0"/>
      </c:catAx>
      <c:valAx>
        <c:axId val="23833990"/>
        <c:scaling>
          <c:orientation val="minMax"/>
          <c:max val="10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648221"/>
        <c:crosses val="max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6"/>
          <c:y val="0.146"/>
          <c:w val="0.61425"/>
          <c:h val="0.65625"/>
        </c:manualLayout>
      </c:layout>
      <c:barChart>
        <c:barDir val="col"/>
        <c:grouping val="stacked"/>
        <c:varyColors val="0"/>
        <c:overlap val="100"/>
        <c:axId val="58853853"/>
        <c:axId val="59922630"/>
      </c:barChart>
      <c:catAx>
        <c:axId val="58853853"/>
        <c:scaling>
          <c:orientation val="minMax"/>
        </c:scaling>
        <c:axPos val="b"/>
        <c:delete val="1"/>
        <c:majorTickMark val="out"/>
        <c:minorTickMark val="none"/>
        <c:tickLblPos val="none"/>
        <c:crossAx val="59922630"/>
        <c:crosses val="autoZero"/>
        <c:auto val="1"/>
        <c:lblOffset val="100"/>
        <c:tickLblSkip val="1"/>
        <c:noMultiLvlLbl val="0"/>
      </c:catAx>
      <c:valAx>
        <c:axId val="59922630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-0.0455"/>
              <c:y val="0.01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58853853"/>
        <c:crossesAt val="1"/>
        <c:crossBetween val="between"/>
        <c:dispUnits/>
        <c:majorUnit val="400"/>
        <c:minorUnit val="4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DISCRETES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75"/>
          <c:y val="0.11"/>
          <c:w val="0.904"/>
          <c:h val="0.86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Sheet1!$I$48:$U$48</c:f>
              <c:strCache/>
            </c:strRef>
          </c:cat>
          <c:val>
            <c:numRef>
              <c:f>Sheet1!$I$58:$U$58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Sheet1!$I$48:$U$48</c:f>
              <c:strCache/>
            </c:strRef>
          </c:cat>
          <c:val>
            <c:numRef>
              <c:f>Sheet1!$I$61:$U$61</c:f>
              <c:numCache/>
            </c:numRef>
          </c:val>
        </c:ser>
        <c:axId val="2432759"/>
        <c:axId val="21894832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Sheet1!$I$64:$U$64</c:f>
              <c:numCache/>
            </c:numRef>
          </c:val>
          <c:smooth val="0"/>
        </c:ser>
        <c:axId val="62835761"/>
        <c:axId val="28650938"/>
      </c:lineChart>
      <c:catAx>
        <c:axId val="24327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894832"/>
        <c:crosses val="autoZero"/>
        <c:auto val="0"/>
        <c:lblOffset val="100"/>
        <c:tickLblSkip val="1"/>
        <c:noMultiLvlLbl val="0"/>
      </c:catAx>
      <c:valAx>
        <c:axId val="21894832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432759"/>
        <c:crossesAt val="1"/>
        <c:crossBetween val="between"/>
        <c:dispUnits/>
        <c:majorUnit val="50"/>
        <c:minorUnit val="10"/>
      </c:valAx>
      <c:catAx>
        <c:axId val="62835761"/>
        <c:scaling>
          <c:orientation val="minMax"/>
        </c:scaling>
        <c:axPos val="b"/>
        <c:delete val="1"/>
        <c:majorTickMark val="out"/>
        <c:minorTickMark val="none"/>
        <c:tickLblPos val="none"/>
        <c:crossAx val="28650938"/>
        <c:crosses val="autoZero"/>
        <c:auto val="0"/>
        <c:lblOffset val="100"/>
        <c:tickLblSkip val="1"/>
        <c:noMultiLvlLbl val="0"/>
      </c:catAx>
      <c:valAx>
        <c:axId val="28650938"/>
        <c:scaling>
          <c:orientation val="minMax"/>
          <c:max val="1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2835761"/>
        <c:crosses val="max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 &gt;=0.7µm
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75"/>
          <c:y val="0.11775"/>
          <c:w val="0.893"/>
          <c:h val="0.8582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Sheet1!$I$137:$U$137</c:f>
              <c:strCache/>
            </c:strRef>
          </c:cat>
          <c:val>
            <c:numRef>
              <c:f>Sheet1!$I$138:$U$138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Sheet1!$I$137:$U$137</c:f>
              <c:strCache/>
            </c:strRef>
          </c:cat>
          <c:val>
            <c:numRef>
              <c:f>Sheet1!$I$141:$U$141</c:f>
              <c:numCache/>
            </c:numRef>
          </c:val>
        </c:ser>
        <c:axId val="13179319"/>
        <c:axId val="51505008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Sheet1!$I$144:$U$144</c:f>
              <c:numCache/>
            </c:numRef>
          </c:val>
          <c:smooth val="0"/>
        </c:ser>
        <c:axId val="60891889"/>
        <c:axId val="11156090"/>
      </c:lineChart>
      <c:catAx>
        <c:axId val="131793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505008"/>
        <c:crosses val="autoZero"/>
        <c:auto val="0"/>
        <c:lblOffset val="100"/>
        <c:tickLblSkip val="1"/>
        <c:noMultiLvlLbl val="0"/>
      </c:catAx>
      <c:valAx>
        <c:axId val="51505008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3179319"/>
        <c:crossesAt val="1"/>
        <c:crossBetween val="between"/>
        <c:dispUnits/>
        <c:majorUnit val="50"/>
        <c:minorUnit val="10"/>
      </c:valAx>
      <c:catAx>
        <c:axId val="60891889"/>
        <c:scaling>
          <c:orientation val="minMax"/>
        </c:scaling>
        <c:axPos val="b"/>
        <c:delete val="1"/>
        <c:majorTickMark val="out"/>
        <c:minorTickMark val="none"/>
        <c:tickLblPos val="none"/>
        <c:crossAx val="11156090"/>
        <c:crosses val="autoZero"/>
        <c:auto val="0"/>
        <c:lblOffset val="100"/>
        <c:tickLblSkip val="1"/>
        <c:noMultiLvlLbl val="0"/>
      </c:catAx>
      <c:valAx>
        <c:axId val="1115609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0891889"/>
        <c:crosses val="max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 &lt;0.7µm to &gt;=0.4µm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25"/>
          <c:y val="0.113"/>
          <c:w val="0.907"/>
          <c:h val="0.859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Sheet1!$I$137:$U$137</c:f>
              <c:strCache/>
            </c:strRef>
          </c:cat>
          <c:val>
            <c:numRef>
              <c:f>Sheet1!$I$147:$U$147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Sheet1!$I$137:$U$137</c:f>
              <c:strCache/>
            </c:strRef>
          </c:cat>
          <c:val>
            <c:numRef>
              <c:f>Sheet1!$I$150:$U$150</c:f>
              <c:numCache/>
            </c:numRef>
          </c:val>
        </c:ser>
        <c:axId val="33295947"/>
        <c:axId val="31228068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Sheet1!$I$153:$U$153</c:f>
              <c:numCache/>
            </c:numRef>
          </c:val>
          <c:smooth val="0"/>
        </c:ser>
        <c:axId val="12617157"/>
        <c:axId val="46445550"/>
      </c:lineChart>
      <c:catAx>
        <c:axId val="3329594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228068"/>
        <c:crosses val="autoZero"/>
        <c:auto val="0"/>
        <c:lblOffset val="100"/>
        <c:tickLblSkip val="1"/>
        <c:noMultiLvlLbl val="0"/>
      </c:catAx>
      <c:valAx>
        <c:axId val="31228068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3295947"/>
        <c:crossesAt val="1"/>
        <c:crossBetween val="between"/>
        <c:dispUnits/>
        <c:majorUnit val="50"/>
        <c:minorUnit val="10"/>
      </c:valAx>
      <c:catAx>
        <c:axId val="12617157"/>
        <c:scaling>
          <c:orientation val="minMax"/>
        </c:scaling>
        <c:axPos val="b"/>
        <c:delete val="1"/>
        <c:majorTickMark val="out"/>
        <c:minorTickMark val="none"/>
        <c:tickLblPos val="none"/>
        <c:crossAx val="46445550"/>
        <c:crosses val="autoZero"/>
        <c:auto val="0"/>
        <c:lblOffset val="100"/>
        <c:tickLblSkip val="1"/>
        <c:noMultiLvlLbl val="0"/>
      </c:catAx>
      <c:valAx>
        <c:axId val="4644555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2617157"/>
        <c:crosses val="max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 &lt;0.4µm to &gt;=0.2µm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5"/>
          <c:y val="0.118"/>
          <c:w val="0.854"/>
          <c:h val="0.8557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Sheet1!$I$137:$U$137</c:f>
              <c:strCache/>
            </c:strRef>
          </c:cat>
          <c:val>
            <c:numRef>
              <c:f>Sheet1!$I$156:$U$156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Sheet1!$I$137:$U$137</c:f>
              <c:strCache/>
            </c:strRef>
          </c:cat>
          <c:val>
            <c:numRef>
              <c:f>Sheet1!$I$159:$U$159</c:f>
              <c:numCache/>
            </c:numRef>
          </c:val>
        </c:ser>
        <c:axId val="15356767"/>
        <c:axId val="3993176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Sheet1!$I$162:$U$162</c:f>
              <c:numCache/>
            </c:numRef>
          </c:val>
          <c:smooth val="0"/>
        </c:ser>
        <c:axId val="35938585"/>
        <c:axId val="55011810"/>
      </c:lineChart>
      <c:catAx>
        <c:axId val="153567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93176"/>
        <c:crosses val="autoZero"/>
        <c:auto val="0"/>
        <c:lblOffset val="100"/>
        <c:tickLblSkip val="1"/>
        <c:noMultiLvlLbl val="0"/>
      </c:catAx>
      <c:valAx>
        <c:axId val="3993176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5356767"/>
        <c:crossesAt val="1"/>
        <c:crossBetween val="between"/>
        <c:dispUnits/>
        <c:majorUnit val="100"/>
        <c:minorUnit val="10"/>
      </c:valAx>
      <c:catAx>
        <c:axId val="35938585"/>
        <c:scaling>
          <c:orientation val="minMax"/>
        </c:scaling>
        <c:axPos val="b"/>
        <c:delete val="1"/>
        <c:majorTickMark val="out"/>
        <c:minorTickMark val="none"/>
        <c:tickLblPos val="none"/>
        <c:crossAx val="55011810"/>
        <c:crosses val="autoZero"/>
        <c:auto val="0"/>
        <c:lblOffset val="100"/>
        <c:tickLblSkip val="1"/>
        <c:noMultiLvlLbl val="0"/>
      </c:catAx>
      <c:valAx>
        <c:axId val="5501181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5938585"/>
        <c:crosses val="max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MOS Total
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10075"/>
          <c:w val="0.907"/>
          <c:h val="0.8422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Sheet1!$I$318:$U$318</c:f>
              <c:strCache/>
            </c:strRef>
          </c:cat>
          <c:val>
            <c:numRef>
              <c:f>Sheet1!$I$319:$U$319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Sheet1!$I$318:$U$318</c:f>
              <c:strCache/>
            </c:strRef>
          </c:cat>
          <c:val>
            <c:numRef>
              <c:f>Sheet1!$I$322:$U$322</c:f>
              <c:numCache/>
            </c:numRef>
          </c:val>
        </c:ser>
        <c:axId val="25344243"/>
        <c:axId val="26771596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Sheet1!$I$325:$U$325</c:f>
              <c:numCache/>
            </c:numRef>
          </c:val>
          <c:smooth val="0"/>
        </c:ser>
        <c:axId val="39617773"/>
        <c:axId val="21015638"/>
      </c:lineChart>
      <c:catAx>
        <c:axId val="253442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771596"/>
        <c:crosses val="autoZero"/>
        <c:auto val="0"/>
        <c:lblOffset val="100"/>
        <c:tickLblSkip val="1"/>
        <c:noMultiLvlLbl val="0"/>
      </c:catAx>
      <c:valAx>
        <c:axId val="26771596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0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5344243"/>
        <c:crossesAt val="1"/>
        <c:crossBetween val="between"/>
        <c:dispUnits/>
        <c:majorUnit val="400"/>
        <c:minorUnit val="10"/>
      </c:valAx>
      <c:catAx>
        <c:axId val="39617773"/>
        <c:scaling>
          <c:orientation val="minMax"/>
        </c:scaling>
        <c:axPos val="b"/>
        <c:delete val="1"/>
        <c:majorTickMark val="out"/>
        <c:minorTickMark val="none"/>
        <c:tickLblPos val="none"/>
        <c:crossAx val="21015638"/>
        <c:crosses val="autoZero"/>
        <c:auto val="0"/>
        <c:lblOffset val="100"/>
        <c:tickLblSkip val="1"/>
        <c:noMultiLvlLbl val="0"/>
      </c:catAx>
      <c:valAx>
        <c:axId val="21015638"/>
        <c:scaling>
          <c:orientation val="minMax"/>
          <c:max val="1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9617773"/>
        <c:crosses val="max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BIPOLAR
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75"/>
          <c:y val="0.07525"/>
          <c:w val="0.92"/>
          <c:h val="0.907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Sheet1!$I$318:$U$318</c:f>
              <c:strCache/>
            </c:strRef>
          </c:cat>
          <c:val>
            <c:numRef>
              <c:f>Sheet1!$I$328:$U$328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Sheet1!$I$318:$U$318</c:f>
              <c:strCache/>
            </c:strRef>
          </c:cat>
          <c:val>
            <c:numRef>
              <c:f>Sheet1!$I$331:$U$331</c:f>
              <c:numCache/>
            </c:numRef>
          </c:val>
        </c:ser>
        <c:axId val="54923015"/>
        <c:axId val="24545088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Sheet1!$I$334:$U$334</c:f>
              <c:numCache/>
            </c:numRef>
          </c:val>
          <c:smooth val="0"/>
        </c:ser>
        <c:axId val="19579201"/>
        <c:axId val="41995082"/>
      </c:lineChart>
      <c:catAx>
        <c:axId val="549230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545088"/>
        <c:crosses val="autoZero"/>
        <c:auto val="0"/>
        <c:lblOffset val="100"/>
        <c:tickLblSkip val="1"/>
        <c:noMultiLvlLbl val="0"/>
      </c:catAx>
      <c:valAx>
        <c:axId val="24545088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4923015"/>
        <c:crossesAt val="1"/>
        <c:crossBetween val="between"/>
        <c:dispUnits/>
        <c:majorUnit val="50"/>
        <c:minorUnit val="10"/>
      </c:valAx>
      <c:catAx>
        <c:axId val="19579201"/>
        <c:scaling>
          <c:orientation val="minMax"/>
        </c:scaling>
        <c:axPos val="b"/>
        <c:delete val="1"/>
        <c:majorTickMark val="out"/>
        <c:minorTickMark val="none"/>
        <c:tickLblPos val="none"/>
        <c:crossAx val="41995082"/>
        <c:crosses val="autoZero"/>
        <c:auto val="0"/>
        <c:lblOffset val="100"/>
        <c:tickLblSkip val="1"/>
        <c:noMultiLvlLbl val="0"/>
      </c:catAx>
      <c:valAx>
        <c:axId val="41995082"/>
        <c:scaling>
          <c:orientation val="minMax"/>
          <c:max val="1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3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9579201"/>
        <c:crosses val="max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Foundry Wafers in MOS Total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2411419"/>
        <c:axId val="46158452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axId val="12772885"/>
        <c:axId val="47847102"/>
      </c:lineChart>
      <c:catAx>
        <c:axId val="424114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158452"/>
        <c:crosses val="autoZero"/>
        <c:auto val="0"/>
        <c:lblOffset val="100"/>
        <c:tickLblSkip val="1"/>
        <c:noMultiLvlLbl val="0"/>
      </c:catAx>
      <c:valAx>
        <c:axId val="46158452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2411419"/>
        <c:crossesAt val="1"/>
        <c:crossBetween val="between"/>
        <c:dispUnits/>
        <c:majorUnit val="50"/>
        <c:minorUnit val="10"/>
      </c:valAx>
      <c:catAx>
        <c:axId val="12772885"/>
        <c:scaling>
          <c:orientation val="minMax"/>
        </c:scaling>
        <c:axPos val="b"/>
        <c:delete val="1"/>
        <c:majorTickMark val="out"/>
        <c:minorTickMark val="none"/>
        <c:tickLblPos val="none"/>
        <c:crossAx val="47847102"/>
        <c:crosses val="autoZero"/>
        <c:auto val="0"/>
        <c:lblOffset val="100"/>
        <c:tickLblSkip val="1"/>
        <c:noMultiLvlLbl val="0"/>
      </c:catAx>
      <c:valAx>
        <c:axId val="47847102"/>
        <c:scaling>
          <c:orientation val="minMax"/>
          <c:max val="1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2772885"/>
        <c:crosses val="max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 Capacity by Dimensions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3"/>
          <c:order val="0"/>
          <c:tx>
            <c:v>&lt;0.12µ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1"/>
          <c:tx>
            <c:v>&lt;0.16µ &gt;=0.12µ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2"/>
          <c:tx>
            <c:v>&lt;0.16µ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3"/>
          <c:tx>
            <c:v>&lt;0.2µ &gt;=0.16µ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4"/>
          <c:tx>
            <c:v>&lt;0.3µ &gt;=0.2µ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Sheet1!$E$165:$G$165</c:f>
            </c:numRef>
          </c:val>
        </c:ser>
        <c:ser>
          <c:idx val="4"/>
          <c:order val="5"/>
          <c:tx>
            <c:v>&lt;0.4µ &gt;=0.3µ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6"/>
          <c:tx>
            <c:v>&lt;0.7µ &gt;=0.4µ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7"/>
          <c:tx>
            <c:v>&gt;=0.7µ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27970735"/>
        <c:axId val="50410024"/>
      </c:barChart>
      <c:catAx>
        <c:axId val="27970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10024"/>
        <c:crosses val="autoZero"/>
        <c:auto val="1"/>
        <c:lblOffset val="100"/>
        <c:tickLblSkip val="1"/>
        <c:noMultiLvlLbl val="0"/>
      </c:catAx>
      <c:valAx>
        <c:axId val="50410024"/>
        <c:scaling>
          <c:orientation val="minMax"/>
          <c:max val="1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70735"/>
        <c:crossesAt val="1"/>
        <c:crossBetween val="between"/>
        <c:dispUnits/>
        <c:majorUnit val="200"/>
        <c:minorUnit val="40"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image" Target="../media/image3.emf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image" Target="../media/image4.png" /><Relationship Id="rId24" Type="http://schemas.openxmlformats.org/officeDocument/2006/relationships/image" Target="../media/image5.png" /><Relationship Id="rId25" Type="http://schemas.openxmlformats.org/officeDocument/2006/relationships/image" Target="../media/image6.png" /><Relationship Id="rId26" Type="http://schemas.openxmlformats.org/officeDocument/2006/relationships/image" Target="../media/image7.png" /><Relationship Id="rId27" Type="http://schemas.openxmlformats.org/officeDocument/2006/relationships/image" Target="../media/image8.png" /><Relationship Id="rId28" Type="http://schemas.openxmlformats.org/officeDocument/2006/relationships/image" Target="../media/image9.png" /><Relationship Id="rId29" Type="http://schemas.openxmlformats.org/officeDocument/2006/relationships/image" Target="../media/image10.png" /><Relationship Id="rId30" Type="http://schemas.openxmlformats.org/officeDocument/2006/relationships/image" Target="../media/image11.png" /><Relationship Id="rId31" Type="http://schemas.openxmlformats.org/officeDocument/2006/relationships/image" Target="../media/image12.png" /><Relationship Id="rId32" Type="http://schemas.openxmlformats.org/officeDocument/2006/relationships/image" Target="../media/image13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-0.01175</cdr:x>
      <cdr:y>0.952</cdr:y>
    </cdr:from>
    <cdr:to>
      <cdr:x>0.91575</cdr:x>
      <cdr:y>1</cdr:y>
    </cdr:to>
    <cdr:sp>
      <cdr:nvSpPr>
        <cdr:cNvPr id="1" name="TextBox 80"/>
        <cdr:cNvSpPr txBox="1">
          <a:spLocks noChangeArrowheads="1"/>
        </cdr:cNvSpPr>
      </cdr:nvSpPr>
      <cdr:spPr>
        <a:xfrm>
          <a:off x="-47624" y="2486025"/>
          <a:ext cx="41624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*Note:  statistics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eyon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 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2Q '11 reflect significant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change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SICAS participation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</cdr:x>
      <cdr:y>0.946</cdr:y>
    </cdr:from>
    <cdr:to>
      <cdr:x>0.756</cdr:x>
      <cdr:y>1</cdr:y>
    </cdr:to>
    <cdr:sp>
      <cdr:nvSpPr>
        <cdr:cNvPr id="1" name="TextBox 80"/>
        <cdr:cNvSpPr txBox="1">
          <a:spLocks noChangeArrowheads="1"/>
        </cdr:cNvSpPr>
      </cdr:nvSpPr>
      <cdr:spPr>
        <a:xfrm>
          <a:off x="-9524" y="2447925"/>
          <a:ext cx="3562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*Note:  statistics beyond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2Q '11 reflect significant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change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SICAS participation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</cdr:x>
      <cdr:y>0.9445</cdr:y>
    </cdr:from>
    <cdr:to>
      <cdr:x>0.801</cdr:x>
      <cdr:y>1</cdr:y>
    </cdr:to>
    <cdr:sp>
      <cdr:nvSpPr>
        <cdr:cNvPr id="1" name="TextBox 80"/>
        <cdr:cNvSpPr txBox="1">
          <a:spLocks noChangeArrowheads="1"/>
        </cdr:cNvSpPr>
      </cdr:nvSpPr>
      <cdr:spPr>
        <a:xfrm>
          <a:off x="-38099" y="2381250"/>
          <a:ext cx="3571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*Note:  statistics beyond 2Q '11 reflect significant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change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 SICAS participation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-0.0115</cdr:x>
      <cdr:y>0.947</cdr:y>
    </cdr:from>
    <cdr:to>
      <cdr:x>0.77825</cdr:x>
      <cdr:y>1</cdr:y>
    </cdr:to>
    <cdr:sp>
      <cdr:nvSpPr>
        <cdr:cNvPr id="1" name="TextBox 80"/>
        <cdr:cNvSpPr txBox="1">
          <a:spLocks noChangeArrowheads="1"/>
        </cdr:cNvSpPr>
      </cdr:nvSpPr>
      <cdr:spPr>
        <a:xfrm>
          <a:off x="-47624" y="2495550"/>
          <a:ext cx="3562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*Note:  statistics beyond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2Q '11 reflect significant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ch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ange in SICAS participation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0.09675</cdr:x>
      <cdr:y>0.4675</cdr:y>
    </cdr:from>
    <cdr:to>
      <cdr:x>0.886</cdr:x>
      <cdr:y>0.6905</cdr:y>
    </cdr:to>
    <cdr:sp>
      <cdr:nvSpPr>
        <cdr:cNvPr id="1" name="TextBox 80"/>
        <cdr:cNvSpPr txBox="1">
          <a:spLocks noChangeArrowheads="1"/>
        </cdr:cNvSpPr>
      </cdr:nvSpPr>
      <cdr:spPr>
        <a:xfrm>
          <a:off x="428625" y="1209675"/>
          <a:ext cx="356235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the SICAS foundry statistics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are not included in this report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1181100</xdr:colOff>
      <xdr:row>2</xdr:row>
      <xdr:rowOff>9525</xdr:rowOff>
    </xdr:from>
    <xdr:to>
      <xdr:col>19</xdr:col>
      <xdr:colOff>457200</xdr:colOff>
      <xdr:row>2</xdr:row>
      <xdr:rowOff>666750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2533650" y="466725"/>
          <a:ext cx="63912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STATISTICS  REPORT - 4th QUARTER  2011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Semiconductor Wafer - Fab Capacity and Utilisation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18</xdr:col>
      <xdr:colOff>409575</xdr:colOff>
      <xdr:row>2</xdr:row>
      <xdr:rowOff>85725</xdr:rowOff>
    </xdr:from>
    <xdr:to>
      <xdr:col>20</xdr:col>
      <xdr:colOff>276225</xdr:colOff>
      <xdr:row>2</xdr:row>
      <xdr:rowOff>400050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8267700" y="542925"/>
          <a:ext cx="1085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Page 1 of 6</a:t>
          </a:r>
        </a:p>
      </xdr:txBody>
    </xdr:sp>
    <xdr:clientData/>
  </xdr:twoCellAnchor>
  <xdr:twoCellAnchor>
    <xdr:from>
      <xdr:col>1</xdr:col>
      <xdr:colOff>76200</xdr:colOff>
      <xdr:row>85</xdr:row>
      <xdr:rowOff>9525</xdr:rowOff>
    </xdr:from>
    <xdr:to>
      <xdr:col>20</xdr:col>
      <xdr:colOff>228600</xdr:colOff>
      <xdr:row>86</xdr:row>
      <xdr:rowOff>152400</xdr:rowOff>
    </xdr:to>
    <xdr:sp>
      <xdr:nvSpPr>
        <xdr:cNvPr id="3" name="Text Box 16"/>
        <xdr:cNvSpPr txBox="1">
          <a:spLocks noChangeArrowheads="1"/>
        </xdr:cNvSpPr>
      </xdr:nvSpPr>
      <xdr:spPr>
        <a:xfrm>
          <a:off x="209550" y="15268575"/>
          <a:ext cx="90963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These statistics are based on data supplied by the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major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merchant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 manufacturers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 the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world.</a:t>
          </a:r>
        </a:p>
      </xdr:txBody>
    </xdr:sp>
    <xdr:clientData/>
  </xdr:twoCellAnchor>
  <xdr:twoCellAnchor>
    <xdr:from>
      <xdr:col>1</xdr:col>
      <xdr:colOff>66675</xdr:colOff>
      <xdr:row>86</xdr:row>
      <xdr:rowOff>142875</xdr:rowOff>
    </xdr:from>
    <xdr:to>
      <xdr:col>20</xdr:col>
      <xdr:colOff>200025</xdr:colOff>
      <xdr:row>88</xdr:row>
      <xdr:rowOff>114300</xdr:rowOff>
    </xdr:to>
    <xdr:sp>
      <xdr:nvSpPr>
        <xdr:cNvPr id="4" name="Text Box 17"/>
        <xdr:cNvSpPr txBox="1">
          <a:spLocks noChangeArrowheads="1"/>
        </xdr:cNvSpPr>
      </xdr:nvSpPr>
      <xdr:spPr>
        <a:xfrm>
          <a:off x="200025" y="15563850"/>
          <a:ext cx="90773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SEMICONDUCTOR  INTERNATIONAL  CAPACITY  STATISTICS                   </a:t>
          </a:r>
        </a:p>
      </xdr:txBody>
    </xdr:sp>
    <xdr:clientData/>
  </xdr:twoCellAnchor>
  <xdr:twoCellAnchor>
    <xdr:from>
      <xdr:col>1</xdr:col>
      <xdr:colOff>142875</xdr:colOff>
      <xdr:row>12</xdr:row>
      <xdr:rowOff>123825</xdr:rowOff>
    </xdr:from>
    <xdr:to>
      <xdr:col>12</xdr:col>
      <xdr:colOff>38100</xdr:colOff>
      <xdr:row>28</xdr:row>
      <xdr:rowOff>152400</xdr:rowOff>
    </xdr:to>
    <xdr:graphicFrame>
      <xdr:nvGraphicFramePr>
        <xdr:cNvPr id="5" name="Chart 19"/>
        <xdr:cNvGraphicFramePr/>
      </xdr:nvGraphicFramePr>
      <xdr:xfrm>
        <a:off x="276225" y="3400425"/>
        <a:ext cx="44862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1181100</xdr:colOff>
      <xdr:row>28</xdr:row>
      <xdr:rowOff>85725</xdr:rowOff>
    </xdr:from>
    <xdr:to>
      <xdr:col>16</xdr:col>
      <xdr:colOff>276225</xdr:colOff>
      <xdr:row>44</xdr:row>
      <xdr:rowOff>133350</xdr:rowOff>
    </xdr:to>
    <xdr:graphicFrame>
      <xdr:nvGraphicFramePr>
        <xdr:cNvPr id="6" name="Chart 21"/>
        <xdr:cNvGraphicFramePr/>
      </xdr:nvGraphicFramePr>
      <xdr:xfrm>
        <a:off x="2533650" y="5953125"/>
        <a:ext cx="4486275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4</xdr:row>
      <xdr:rowOff>247650</xdr:rowOff>
    </xdr:from>
    <xdr:to>
      <xdr:col>21</xdr:col>
      <xdr:colOff>314325</xdr:colOff>
      <xdr:row>12</xdr:row>
      <xdr:rowOff>114300</xdr:rowOff>
    </xdr:to>
    <xdr:sp>
      <xdr:nvSpPr>
        <xdr:cNvPr id="7" name="Text Box 23"/>
        <xdr:cNvSpPr txBox="1">
          <a:spLocks noChangeArrowheads="1"/>
        </xdr:cNvSpPr>
      </xdr:nvSpPr>
      <xdr:spPr>
        <a:xfrm>
          <a:off x="190500" y="1847850"/>
          <a:ext cx="9810750" cy="1543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IC's and TOTAL Semiconductors data are expressed in 8 inch equivalent wafers. DISCRETES data are expressed in 6 inch equivalent wafers. "TOTAL IC's" include Bipolar data, which were converted for this purpose from 5 inch to 8 inch equivalent wafers by the factor 0.391. "TOTAL Semiconductors" include DISCRETES data, which were converted for this purpose from 6 inch to 8 inch equivalent wafers by the factor 0.563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WSpW = Wafer-Starts per Week.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</a:t>
          </a:r>
          <a:r>
            <a:rPr lang="en-US" cap="none" sz="12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Legends 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Capacity  WSpW                         Actual  WSpW                                      Utilisation of capacity in percent       </a:t>
          </a:r>
        </a:p>
      </xdr:txBody>
    </xdr:sp>
    <xdr:clientData/>
  </xdr:twoCellAnchor>
  <xdr:twoCellAnchor>
    <xdr:from>
      <xdr:col>14</xdr:col>
      <xdr:colOff>133350</xdr:colOff>
      <xdr:row>11</xdr:row>
      <xdr:rowOff>123825</xdr:rowOff>
    </xdr:from>
    <xdr:to>
      <xdr:col>15</xdr:col>
      <xdr:colOff>314325</xdr:colOff>
      <xdr:row>11</xdr:row>
      <xdr:rowOff>123825</xdr:rowOff>
    </xdr:to>
    <xdr:sp>
      <xdr:nvSpPr>
        <xdr:cNvPr id="8" name="Line 24"/>
        <xdr:cNvSpPr>
          <a:spLocks/>
        </xdr:cNvSpPr>
      </xdr:nvSpPr>
      <xdr:spPr>
        <a:xfrm>
          <a:off x="5867400" y="3238500"/>
          <a:ext cx="6858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11</xdr:row>
      <xdr:rowOff>9525</xdr:rowOff>
    </xdr:from>
    <xdr:to>
      <xdr:col>3</xdr:col>
      <xdr:colOff>571500</xdr:colOff>
      <xdr:row>13</xdr:row>
      <xdr:rowOff>19050</xdr:rowOff>
    </xdr:to>
    <xdr:sp>
      <xdr:nvSpPr>
        <xdr:cNvPr id="9" name="Rectangle 27" descr="Light downward diagonal"/>
        <xdr:cNvSpPr>
          <a:spLocks/>
        </xdr:cNvSpPr>
      </xdr:nvSpPr>
      <xdr:spPr>
        <a:xfrm>
          <a:off x="1781175" y="3124200"/>
          <a:ext cx="142875" cy="333375"/>
        </a:xfrm>
        <a:prstGeom prst="rect">
          <a:avLst/>
        </a:prstGeom>
        <a:blipFill>
          <a:blip r:embed="rId23"/>
          <a:srcRect/>
          <a:stretch>
            <a:fillRect/>
          </a:stretch>
        </a:blip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209550</xdr:colOff>
      <xdr:row>11</xdr:row>
      <xdr:rowOff>38100</xdr:rowOff>
    </xdr:from>
    <xdr:to>
      <xdr:col>10</xdr:col>
      <xdr:colOff>333375</xdr:colOff>
      <xdr:row>13</xdr:row>
      <xdr:rowOff>38100</xdr:rowOff>
    </xdr:to>
    <xdr:sp>
      <xdr:nvSpPr>
        <xdr:cNvPr id="10" name="Rectangle 28" descr="Narrow horizontal"/>
        <xdr:cNvSpPr>
          <a:spLocks/>
        </xdr:cNvSpPr>
      </xdr:nvSpPr>
      <xdr:spPr>
        <a:xfrm>
          <a:off x="3924300" y="3152775"/>
          <a:ext cx="123825" cy="323850"/>
        </a:xfrm>
        <a:prstGeom prst="rect">
          <a:avLst/>
        </a:prstGeom>
        <a:blipFill>
          <a:blip r:embed="rId24"/>
          <a:srcRect/>
          <a:stretch>
            <a:fillRect/>
          </a:stretch>
        </a:blip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409575</xdr:colOff>
      <xdr:row>11</xdr:row>
      <xdr:rowOff>0</xdr:rowOff>
    </xdr:from>
    <xdr:to>
      <xdr:col>9</xdr:col>
      <xdr:colOff>409575</xdr:colOff>
      <xdr:row>11</xdr:row>
      <xdr:rowOff>0</xdr:rowOff>
    </xdr:to>
    <xdr:sp>
      <xdr:nvSpPr>
        <xdr:cNvPr id="11" name="AutoShape 33"/>
        <xdr:cNvSpPr>
          <a:spLocks/>
        </xdr:cNvSpPr>
      </xdr:nvSpPr>
      <xdr:spPr>
        <a:xfrm>
          <a:off x="3619500" y="311467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447675</xdr:colOff>
      <xdr:row>11</xdr:row>
      <xdr:rowOff>114300</xdr:rowOff>
    </xdr:from>
    <xdr:to>
      <xdr:col>15</xdr:col>
      <xdr:colOff>9525</xdr:colOff>
      <xdr:row>11</xdr:row>
      <xdr:rowOff>114300</xdr:rowOff>
    </xdr:to>
    <xdr:sp>
      <xdr:nvSpPr>
        <xdr:cNvPr id="12" name="Line 38"/>
        <xdr:cNvSpPr>
          <a:spLocks/>
        </xdr:cNvSpPr>
      </xdr:nvSpPr>
      <xdr:spPr>
        <a:xfrm>
          <a:off x="6181725" y="3228975"/>
          <a:ext cx="6667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1114425</xdr:colOff>
      <xdr:row>93</xdr:row>
      <xdr:rowOff>9525</xdr:rowOff>
    </xdr:from>
    <xdr:to>
      <xdr:col>19</xdr:col>
      <xdr:colOff>485775</xdr:colOff>
      <xdr:row>94</xdr:row>
      <xdr:rowOff>104775</xdr:rowOff>
    </xdr:to>
    <xdr:sp>
      <xdr:nvSpPr>
        <xdr:cNvPr id="13" name="Text Box 42"/>
        <xdr:cNvSpPr txBox="1">
          <a:spLocks noChangeArrowheads="1"/>
        </xdr:cNvSpPr>
      </xdr:nvSpPr>
      <xdr:spPr>
        <a:xfrm>
          <a:off x="2466975" y="16697325"/>
          <a:ext cx="64865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STATISTICS  REPORT - 2nd  QUARTER  2011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Semiconductor Wafer - Fab Capacity and Utilisation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18</xdr:col>
      <xdr:colOff>371475</xdr:colOff>
      <xdr:row>93</xdr:row>
      <xdr:rowOff>85725</xdr:rowOff>
    </xdr:from>
    <xdr:to>
      <xdr:col>20</xdr:col>
      <xdr:colOff>238125</xdr:colOff>
      <xdr:row>93</xdr:row>
      <xdr:rowOff>400050</xdr:rowOff>
    </xdr:to>
    <xdr:sp>
      <xdr:nvSpPr>
        <xdr:cNvPr id="14" name="Text Box 43"/>
        <xdr:cNvSpPr txBox="1">
          <a:spLocks noChangeArrowheads="1"/>
        </xdr:cNvSpPr>
      </xdr:nvSpPr>
      <xdr:spPr>
        <a:xfrm>
          <a:off x="8229600" y="16773525"/>
          <a:ext cx="1085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Page 2 of 6</a:t>
          </a:r>
        </a:p>
      </xdr:txBody>
    </xdr:sp>
    <xdr:clientData/>
  </xdr:twoCellAnchor>
  <xdr:twoCellAnchor>
    <xdr:from>
      <xdr:col>2</xdr:col>
      <xdr:colOff>47625</xdr:colOff>
      <xdr:row>172</xdr:row>
      <xdr:rowOff>152400</xdr:rowOff>
    </xdr:from>
    <xdr:to>
      <xdr:col>16</xdr:col>
      <xdr:colOff>333375</xdr:colOff>
      <xdr:row>175</xdr:row>
      <xdr:rowOff>28575</xdr:rowOff>
    </xdr:to>
    <xdr:sp>
      <xdr:nvSpPr>
        <xdr:cNvPr id="15" name="Text Box 44"/>
        <xdr:cNvSpPr txBox="1">
          <a:spLocks noChangeArrowheads="1"/>
        </xdr:cNvSpPr>
      </xdr:nvSpPr>
      <xdr:spPr>
        <a:xfrm>
          <a:off x="552450" y="30718125"/>
          <a:ext cx="65246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These statistics are based on data supplied by the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major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merchant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SC manufacturers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  the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world.</a:t>
          </a:r>
        </a:p>
      </xdr:txBody>
    </xdr:sp>
    <xdr:clientData/>
  </xdr:twoCellAnchor>
  <xdr:twoCellAnchor>
    <xdr:from>
      <xdr:col>2</xdr:col>
      <xdr:colOff>38100</xdr:colOff>
      <xdr:row>174</xdr:row>
      <xdr:rowOff>114300</xdr:rowOff>
    </xdr:from>
    <xdr:to>
      <xdr:col>21</xdr:col>
      <xdr:colOff>28575</xdr:colOff>
      <xdr:row>177</xdr:row>
      <xdr:rowOff>66675</xdr:rowOff>
    </xdr:to>
    <xdr:sp>
      <xdr:nvSpPr>
        <xdr:cNvPr id="16" name="Text Box 45"/>
        <xdr:cNvSpPr txBox="1">
          <a:spLocks noChangeArrowheads="1"/>
        </xdr:cNvSpPr>
      </xdr:nvSpPr>
      <xdr:spPr>
        <a:xfrm>
          <a:off x="542925" y="31032450"/>
          <a:ext cx="917257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SEMICONDUCTOR  INTERNATIONAL  CAPACITY  STATISTICS                   </a:t>
          </a:r>
        </a:p>
      </xdr:txBody>
    </xdr:sp>
    <xdr:clientData/>
  </xdr:twoCellAnchor>
  <xdr:twoCellAnchor>
    <xdr:from>
      <xdr:col>1</xdr:col>
      <xdr:colOff>142875</xdr:colOff>
      <xdr:row>103</xdr:row>
      <xdr:rowOff>142875</xdr:rowOff>
    </xdr:from>
    <xdr:to>
      <xdr:col>12</xdr:col>
      <xdr:colOff>38100</xdr:colOff>
      <xdr:row>120</xdr:row>
      <xdr:rowOff>9525</xdr:rowOff>
    </xdr:to>
    <xdr:graphicFrame>
      <xdr:nvGraphicFramePr>
        <xdr:cNvPr id="17" name="Chart 47"/>
        <xdr:cNvGraphicFramePr/>
      </xdr:nvGraphicFramePr>
      <xdr:xfrm>
        <a:off x="276225" y="19373850"/>
        <a:ext cx="448627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142875</xdr:colOff>
      <xdr:row>103</xdr:row>
      <xdr:rowOff>142875</xdr:rowOff>
    </xdr:from>
    <xdr:to>
      <xdr:col>20</xdr:col>
      <xdr:colOff>228600</xdr:colOff>
      <xdr:row>120</xdr:row>
      <xdr:rowOff>28575</xdr:rowOff>
    </xdr:to>
    <xdr:graphicFrame>
      <xdr:nvGraphicFramePr>
        <xdr:cNvPr id="18" name="Chart 48"/>
        <xdr:cNvGraphicFramePr/>
      </xdr:nvGraphicFramePr>
      <xdr:xfrm>
        <a:off x="4867275" y="19373850"/>
        <a:ext cx="4438650" cy="2638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142875</xdr:colOff>
      <xdr:row>119</xdr:row>
      <xdr:rowOff>95250</xdr:rowOff>
    </xdr:from>
    <xdr:to>
      <xdr:col>12</xdr:col>
      <xdr:colOff>190500</xdr:colOff>
      <xdr:row>135</xdr:row>
      <xdr:rowOff>142875</xdr:rowOff>
    </xdr:to>
    <xdr:graphicFrame>
      <xdr:nvGraphicFramePr>
        <xdr:cNvPr id="19" name="Chart 49"/>
        <xdr:cNvGraphicFramePr/>
      </xdr:nvGraphicFramePr>
      <xdr:xfrm>
        <a:off x="276225" y="21917025"/>
        <a:ext cx="4638675" cy="2638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142875</xdr:colOff>
      <xdr:row>95</xdr:row>
      <xdr:rowOff>161925</xdr:rowOff>
    </xdr:from>
    <xdr:to>
      <xdr:col>21</xdr:col>
      <xdr:colOff>133350</xdr:colOff>
      <xdr:row>103</xdr:row>
      <xdr:rowOff>114300</xdr:rowOff>
    </xdr:to>
    <xdr:sp>
      <xdr:nvSpPr>
        <xdr:cNvPr id="20" name="Text Box 50"/>
        <xdr:cNvSpPr txBox="1">
          <a:spLocks noChangeArrowheads="1"/>
        </xdr:cNvSpPr>
      </xdr:nvSpPr>
      <xdr:spPr>
        <a:xfrm>
          <a:off x="276225" y="18097500"/>
          <a:ext cx="9544050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All MOS data are expressed in 8 inch equivalent wafers.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WSpW = Wafer-Starts per Week.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</a:t>
          </a:r>
          <a:r>
            <a:rPr lang="en-US" cap="none" sz="12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Legends 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Capacity  WSpW                         Actual  WSpW                                      Utilisation of capacity in percent       </a:t>
          </a:r>
        </a:p>
      </xdr:txBody>
    </xdr:sp>
    <xdr:clientData/>
  </xdr:twoCellAnchor>
  <xdr:twoCellAnchor>
    <xdr:from>
      <xdr:col>14</xdr:col>
      <xdr:colOff>104775</xdr:colOff>
      <xdr:row>102</xdr:row>
      <xdr:rowOff>9525</xdr:rowOff>
    </xdr:from>
    <xdr:to>
      <xdr:col>15</xdr:col>
      <xdr:colOff>285750</xdr:colOff>
      <xdr:row>102</xdr:row>
      <xdr:rowOff>9525</xdr:rowOff>
    </xdr:to>
    <xdr:sp>
      <xdr:nvSpPr>
        <xdr:cNvPr id="21" name="Line 51"/>
        <xdr:cNvSpPr>
          <a:spLocks/>
        </xdr:cNvSpPr>
      </xdr:nvSpPr>
      <xdr:spPr>
        <a:xfrm>
          <a:off x="5838825" y="19078575"/>
          <a:ext cx="6858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100</xdr:row>
      <xdr:rowOff>123825</xdr:rowOff>
    </xdr:from>
    <xdr:to>
      <xdr:col>3</xdr:col>
      <xdr:colOff>495300</xdr:colOff>
      <xdr:row>102</xdr:row>
      <xdr:rowOff>152400</xdr:rowOff>
    </xdr:to>
    <xdr:sp>
      <xdr:nvSpPr>
        <xdr:cNvPr id="22" name="Rectangle 53" descr="Light downward diagonal"/>
        <xdr:cNvSpPr>
          <a:spLocks/>
        </xdr:cNvSpPr>
      </xdr:nvSpPr>
      <xdr:spPr>
        <a:xfrm>
          <a:off x="1724025" y="18869025"/>
          <a:ext cx="123825" cy="352425"/>
        </a:xfrm>
        <a:prstGeom prst="rect">
          <a:avLst/>
        </a:prstGeom>
        <a:blipFill>
          <a:blip r:embed="rId25"/>
          <a:srcRect/>
          <a:stretch>
            <a:fillRect/>
          </a:stretch>
        </a:blip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100</xdr:row>
      <xdr:rowOff>142875</xdr:rowOff>
    </xdr:from>
    <xdr:to>
      <xdr:col>10</xdr:col>
      <xdr:colOff>266700</xdr:colOff>
      <xdr:row>102</xdr:row>
      <xdr:rowOff>142875</xdr:rowOff>
    </xdr:to>
    <xdr:sp>
      <xdr:nvSpPr>
        <xdr:cNvPr id="23" name="Rectangle 54" descr="Narrow horizontal"/>
        <xdr:cNvSpPr>
          <a:spLocks/>
        </xdr:cNvSpPr>
      </xdr:nvSpPr>
      <xdr:spPr>
        <a:xfrm>
          <a:off x="3857625" y="18888075"/>
          <a:ext cx="123825" cy="323850"/>
        </a:xfrm>
        <a:prstGeom prst="rect">
          <a:avLst/>
        </a:prstGeom>
        <a:blipFill>
          <a:blip r:embed="rId26"/>
          <a:srcRect/>
          <a:stretch>
            <a:fillRect/>
          </a:stretch>
        </a:blip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409575</xdr:colOff>
      <xdr:row>102</xdr:row>
      <xdr:rowOff>0</xdr:rowOff>
    </xdr:from>
    <xdr:to>
      <xdr:col>9</xdr:col>
      <xdr:colOff>409575</xdr:colOff>
      <xdr:row>102</xdr:row>
      <xdr:rowOff>0</xdr:rowOff>
    </xdr:to>
    <xdr:sp>
      <xdr:nvSpPr>
        <xdr:cNvPr id="24" name="AutoShape 55"/>
        <xdr:cNvSpPr>
          <a:spLocks/>
        </xdr:cNvSpPr>
      </xdr:nvSpPr>
      <xdr:spPr>
        <a:xfrm>
          <a:off x="3619500" y="1906905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390525</xdr:colOff>
      <xdr:row>102</xdr:row>
      <xdr:rowOff>9525</xdr:rowOff>
    </xdr:from>
    <xdr:to>
      <xdr:col>14</xdr:col>
      <xdr:colOff>457200</xdr:colOff>
      <xdr:row>102</xdr:row>
      <xdr:rowOff>9525</xdr:rowOff>
    </xdr:to>
    <xdr:sp>
      <xdr:nvSpPr>
        <xdr:cNvPr id="25" name="Line 56"/>
        <xdr:cNvSpPr>
          <a:spLocks/>
        </xdr:cNvSpPr>
      </xdr:nvSpPr>
      <xdr:spPr>
        <a:xfrm>
          <a:off x="6124575" y="19078575"/>
          <a:ext cx="6667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1209675</xdr:colOff>
      <xdr:row>271</xdr:row>
      <xdr:rowOff>28575</xdr:rowOff>
    </xdr:from>
    <xdr:to>
      <xdr:col>19</xdr:col>
      <xdr:colOff>581025</xdr:colOff>
      <xdr:row>272</xdr:row>
      <xdr:rowOff>133350</xdr:rowOff>
    </xdr:to>
    <xdr:sp>
      <xdr:nvSpPr>
        <xdr:cNvPr id="26" name="Text Box 72"/>
        <xdr:cNvSpPr txBox="1">
          <a:spLocks noChangeArrowheads="1"/>
        </xdr:cNvSpPr>
      </xdr:nvSpPr>
      <xdr:spPr>
        <a:xfrm>
          <a:off x="2562225" y="48272700"/>
          <a:ext cx="648652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STATISTICS  REPORT - 2nd  QUARTER  2011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Semiconductor Wafer - Fab Capacity and Utilisation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18</xdr:col>
      <xdr:colOff>390525</xdr:colOff>
      <xdr:row>271</xdr:row>
      <xdr:rowOff>104775</xdr:rowOff>
    </xdr:from>
    <xdr:to>
      <xdr:col>20</xdr:col>
      <xdr:colOff>276225</xdr:colOff>
      <xdr:row>271</xdr:row>
      <xdr:rowOff>447675</xdr:rowOff>
    </xdr:to>
    <xdr:sp>
      <xdr:nvSpPr>
        <xdr:cNvPr id="27" name="Text Box 73"/>
        <xdr:cNvSpPr txBox="1">
          <a:spLocks noChangeArrowheads="1"/>
        </xdr:cNvSpPr>
      </xdr:nvSpPr>
      <xdr:spPr>
        <a:xfrm>
          <a:off x="8248650" y="48348900"/>
          <a:ext cx="11049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Page 4 of 6</a:t>
          </a:r>
        </a:p>
      </xdr:txBody>
    </xdr:sp>
    <xdr:clientData/>
  </xdr:twoCellAnchor>
  <xdr:twoCellAnchor>
    <xdr:from>
      <xdr:col>0</xdr:col>
      <xdr:colOff>85725</xdr:colOff>
      <xdr:row>342</xdr:row>
      <xdr:rowOff>47625</xdr:rowOff>
    </xdr:from>
    <xdr:to>
      <xdr:col>20</xdr:col>
      <xdr:colOff>47625</xdr:colOff>
      <xdr:row>343</xdr:row>
      <xdr:rowOff>161925</xdr:rowOff>
    </xdr:to>
    <xdr:sp>
      <xdr:nvSpPr>
        <xdr:cNvPr id="28" name="Text Box 74"/>
        <xdr:cNvSpPr txBox="1">
          <a:spLocks noChangeArrowheads="1"/>
        </xdr:cNvSpPr>
      </xdr:nvSpPr>
      <xdr:spPr>
        <a:xfrm>
          <a:off x="85725" y="60455175"/>
          <a:ext cx="90392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These statistics are based on data supplied by the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major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merchant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SC manufacturers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  the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world.</a:t>
          </a:r>
        </a:p>
      </xdr:txBody>
    </xdr:sp>
    <xdr:clientData/>
  </xdr:twoCellAnchor>
  <xdr:twoCellAnchor>
    <xdr:from>
      <xdr:col>0</xdr:col>
      <xdr:colOff>47625</xdr:colOff>
      <xdr:row>343</xdr:row>
      <xdr:rowOff>161925</xdr:rowOff>
    </xdr:from>
    <xdr:to>
      <xdr:col>20</xdr:col>
      <xdr:colOff>19050</xdr:colOff>
      <xdr:row>345</xdr:row>
      <xdr:rowOff>133350</xdr:rowOff>
    </xdr:to>
    <xdr:sp>
      <xdr:nvSpPr>
        <xdr:cNvPr id="29" name="Text Box 75"/>
        <xdr:cNvSpPr txBox="1">
          <a:spLocks noChangeArrowheads="1"/>
        </xdr:cNvSpPr>
      </xdr:nvSpPr>
      <xdr:spPr>
        <a:xfrm>
          <a:off x="47625" y="60731400"/>
          <a:ext cx="90487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SEMICONDUCTOR  INTERNATIONAL  CAPACITY  STATISTICS                  </a:t>
          </a:r>
        </a:p>
      </xdr:txBody>
    </xdr:sp>
    <xdr:clientData/>
  </xdr:twoCellAnchor>
  <xdr:twoCellAnchor>
    <xdr:from>
      <xdr:col>2</xdr:col>
      <xdr:colOff>257175</xdr:colOff>
      <xdr:row>283</xdr:row>
      <xdr:rowOff>142875</xdr:rowOff>
    </xdr:from>
    <xdr:to>
      <xdr:col>13</xdr:col>
      <xdr:colOff>19050</xdr:colOff>
      <xdr:row>300</xdr:row>
      <xdr:rowOff>57150</xdr:rowOff>
    </xdr:to>
    <xdr:graphicFrame>
      <xdr:nvGraphicFramePr>
        <xdr:cNvPr id="30" name="Chart 77"/>
        <xdr:cNvGraphicFramePr/>
      </xdr:nvGraphicFramePr>
      <xdr:xfrm>
        <a:off x="762000" y="51092100"/>
        <a:ext cx="4486275" cy="2667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152400</xdr:colOff>
      <xdr:row>273</xdr:row>
      <xdr:rowOff>161925</xdr:rowOff>
    </xdr:from>
    <xdr:to>
      <xdr:col>21</xdr:col>
      <xdr:colOff>142875</xdr:colOff>
      <xdr:row>283</xdr:row>
      <xdr:rowOff>57150</xdr:rowOff>
    </xdr:to>
    <xdr:sp>
      <xdr:nvSpPr>
        <xdr:cNvPr id="31" name="Text Box 78"/>
        <xdr:cNvSpPr txBox="1">
          <a:spLocks noChangeArrowheads="1"/>
        </xdr:cNvSpPr>
      </xdr:nvSpPr>
      <xdr:spPr>
        <a:xfrm>
          <a:off x="285750" y="49491900"/>
          <a:ext cx="9544050" cy="1514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All MOS data are expressed in 8 inch equivalent wafers.  Bipolar data are expressed in 5 inch equivalent wafers.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WSpW  =  Wafer-Starts per Week.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</a:t>
          </a:r>
          <a:r>
            <a:rPr lang="en-US" cap="none" sz="12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Legends 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Capacity  WSpW                       Actual  WSpW                                        Utilisation of capacity in percent    </a:t>
          </a:r>
        </a:p>
      </xdr:txBody>
    </xdr:sp>
    <xdr:clientData/>
  </xdr:twoCellAnchor>
  <xdr:twoCellAnchor>
    <xdr:from>
      <xdr:col>14</xdr:col>
      <xdr:colOff>142875</xdr:colOff>
      <xdr:row>281</xdr:row>
      <xdr:rowOff>152400</xdr:rowOff>
    </xdr:from>
    <xdr:to>
      <xdr:col>15</xdr:col>
      <xdr:colOff>323850</xdr:colOff>
      <xdr:row>281</xdr:row>
      <xdr:rowOff>152400</xdr:rowOff>
    </xdr:to>
    <xdr:sp>
      <xdr:nvSpPr>
        <xdr:cNvPr id="32" name="Line 79"/>
        <xdr:cNvSpPr>
          <a:spLocks/>
        </xdr:cNvSpPr>
      </xdr:nvSpPr>
      <xdr:spPr>
        <a:xfrm>
          <a:off x="5876925" y="50777775"/>
          <a:ext cx="6858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280</xdr:row>
      <xdr:rowOff>142875</xdr:rowOff>
    </xdr:from>
    <xdr:to>
      <xdr:col>3</xdr:col>
      <xdr:colOff>466725</xdr:colOff>
      <xdr:row>283</xdr:row>
      <xdr:rowOff>19050</xdr:rowOff>
    </xdr:to>
    <xdr:sp>
      <xdr:nvSpPr>
        <xdr:cNvPr id="33" name="Rectangle 81" descr="Light downward diagonal"/>
        <xdr:cNvSpPr>
          <a:spLocks/>
        </xdr:cNvSpPr>
      </xdr:nvSpPr>
      <xdr:spPr>
        <a:xfrm>
          <a:off x="1695450" y="50606325"/>
          <a:ext cx="123825" cy="361950"/>
        </a:xfrm>
        <a:prstGeom prst="rect">
          <a:avLst/>
        </a:prstGeom>
        <a:blipFill>
          <a:blip r:embed="rId27"/>
          <a:srcRect/>
          <a:stretch>
            <a:fillRect/>
          </a:stretch>
        </a:blip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280</xdr:row>
      <xdr:rowOff>114300</xdr:rowOff>
    </xdr:from>
    <xdr:to>
      <xdr:col>10</xdr:col>
      <xdr:colOff>266700</xdr:colOff>
      <xdr:row>283</xdr:row>
      <xdr:rowOff>0</xdr:rowOff>
    </xdr:to>
    <xdr:sp>
      <xdr:nvSpPr>
        <xdr:cNvPr id="34" name="Rectangle 82" descr="Narrow horizontal"/>
        <xdr:cNvSpPr>
          <a:spLocks/>
        </xdr:cNvSpPr>
      </xdr:nvSpPr>
      <xdr:spPr>
        <a:xfrm>
          <a:off x="3857625" y="50577750"/>
          <a:ext cx="123825" cy="371475"/>
        </a:xfrm>
        <a:prstGeom prst="rect">
          <a:avLst/>
        </a:prstGeom>
        <a:blipFill>
          <a:blip r:embed="rId28"/>
          <a:srcRect/>
          <a:stretch>
            <a:fillRect/>
          </a:stretch>
        </a:blip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200025</xdr:colOff>
      <xdr:row>284</xdr:row>
      <xdr:rowOff>19050</xdr:rowOff>
    </xdr:from>
    <xdr:to>
      <xdr:col>21</xdr:col>
      <xdr:colOff>152400</xdr:colOff>
      <xdr:row>299</xdr:row>
      <xdr:rowOff>114300</xdr:rowOff>
    </xdr:to>
    <xdr:graphicFrame>
      <xdr:nvGraphicFramePr>
        <xdr:cNvPr id="35" name="Chart 83"/>
        <xdr:cNvGraphicFramePr/>
      </xdr:nvGraphicFramePr>
      <xdr:xfrm>
        <a:off x="5429250" y="51130200"/>
        <a:ext cx="4410075" cy="2524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447675</xdr:colOff>
      <xdr:row>281</xdr:row>
      <xdr:rowOff>152400</xdr:rowOff>
    </xdr:from>
    <xdr:to>
      <xdr:col>15</xdr:col>
      <xdr:colOff>28575</xdr:colOff>
      <xdr:row>281</xdr:row>
      <xdr:rowOff>152400</xdr:rowOff>
    </xdr:to>
    <xdr:sp>
      <xdr:nvSpPr>
        <xdr:cNvPr id="36" name="Line 85"/>
        <xdr:cNvSpPr>
          <a:spLocks/>
        </xdr:cNvSpPr>
      </xdr:nvSpPr>
      <xdr:spPr>
        <a:xfrm>
          <a:off x="6181725" y="50777775"/>
          <a:ext cx="8572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66675</xdr:colOff>
      <xdr:row>1</xdr:row>
      <xdr:rowOff>123825</xdr:rowOff>
    </xdr:from>
    <xdr:to>
      <xdr:col>3</xdr:col>
      <xdr:colOff>1143000</xdr:colOff>
      <xdr:row>2</xdr:row>
      <xdr:rowOff>676275</xdr:rowOff>
    </xdr:to>
    <xdr:pic>
      <xdr:nvPicPr>
        <xdr:cNvPr id="37" name="Picture 10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0" y="419100"/>
          <a:ext cx="1924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92</xdr:row>
      <xdr:rowOff>123825</xdr:rowOff>
    </xdr:from>
    <xdr:to>
      <xdr:col>3</xdr:col>
      <xdr:colOff>1114425</xdr:colOff>
      <xdr:row>93</xdr:row>
      <xdr:rowOff>676275</xdr:rowOff>
    </xdr:to>
    <xdr:pic>
      <xdr:nvPicPr>
        <xdr:cNvPr id="38" name="Picture 10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" y="16649700"/>
          <a:ext cx="1924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270</xdr:row>
      <xdr:rowOff>142875</xdr:rowOff>
    </xdr:from>
    <xdr:to>
      <xdr:col>3</xdr:col>
      <xdr:colOff>1133475</xdr:colOff>
      <xdr:row>272</xdr:row>
      <xdr:rowOff>142875</xdr:rowOff>
    </xdr:to>
    <xdr:pic>
      <xdr:nvPicPr>
        <xdr:cNvPr id="39" name="Picture 10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0" y="48225075"/>
          <a:ext cx="1914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1114425</xdr:colOff>
      <xdr:row>347</xdr:row>
      <xdr:rowOff>0</xdr:rowOff>
    </xdr:from>
    <xdr:to>
      <xdr:col>15</xdr:col>
      <xdr:colOff>152400</xdr:colOff>
      <xdr:row>347</xdr:row>
      <xdr:rowOff>0</xdr:rowOff>
    </xdr:to>
    <xdr:sp>
      <xdr:nvSpPr>
        <xdr:cNvPr id="40" name="Text Box 104"/>
        <xdr:cNvSpPr txBox="1">
          <a:spLocks noChangeArrowheads="1"/>
        </xdr:cNvSpPr>
      </xdr:nvSpPr>
      <xdr:spPr>
        <a:xfrm>
          <a:off x="2466975" y="61217175"/>
          <a:ext cx="3924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STATISTICS  REPORT - 1st  QUARTER  2006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Integrated Circuit Wafer - Fab Capacity and Utilisation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13</xdr:col>
      <xdr:colOff>438150</xdr:colOff>
      <xdr:row>347</xdr:row>
      <xdr:rowOff>0</xdr:rowOff>
    </xdr:from>
    <xdr:to>
      <xdr:col>16</xdr:col>
      <xdr:colOff>9525</xdr:colOff>
      <xdr:row>347</xdr:row>
      <xdr:rowOff>0</xdr:rowOff>
    </xdr:to>
    <xdr:sp>
      <xdr:nvSpPr>
        <xdr:cNvPr id="41" name="Text Box 105"/>
        <xdr:cNvSpPr txBox="1">
          <a:spLocks noChangeArrowheads="1"/>
        </xdr:cNvSpPr>
      </xdr:nvSpPr>
      <xdr:spPr>
        <a:xfrm>
          <a:off x="5667375" y="61217175"/>
          <a:ext cx="1085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Page 5 of 6
</a:t>
          </a:r>
        </a:p>
      </xdr:txBody>
    </xdr:sp>
    <xdr:clientData/>
  </xdr:twoCellAnchor>
  <xdr:twoCellAnchor>
    <xdr:from>
      <xdr:col>1</xdr:col>
      <xdr:colOff>38100</xdr:colOff>
      <xdr:row>347</xdr:row>
      <xdr:rowOff>0</xdr:rowOff>
    </xdr:from>
    <xdr:to>
      <xdr:col>15</xdr:col>
      <xdr:colOff>485775</xdr:colOff>
      <xdr:row>347</xdr:row>
      <xdr:rowOff>0</xdr:rowOff>
    </xdr:to>
    <xdr:sp>
      <xdr:nvSpPr>
        <xdr:cNvPr id="42" name="Text Box 106"/>
        <xdr:cNvSpPr txBox="1">
          <a:spLocks noChangeArrowheads="1"/>
        </xdr:cNvSpPr>
      </xdr:nvSpPr>
      <xdr:spPr>
        <a:xfrm>
          <a:off x="171450" y="61217175"/>
          <a:ext cx="6553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These statistics are based on data supplied by merchant IC manufacturers who together represent the great majority of the world's IC production.</a:t>
          </a:r>
        </a:p>
      </xdr:txBody>
    </xdr:sp>
    <xdr:clientData/>
  </xdr:twoCellAnchor>
  <xdr:twoCellAnchor>
    <xdr:from>
      <xdr:col>1</xdr:col>
      <xdr:colOff>28575</xdr:colOff>
      <xdr:row>347</xdr:row>
      <xdr:rowOff>0</xdr:rowOff>
    </xdr:from>
    <xdr:to>
      <xdr:col>15</xdr:col>
      <xdr:colOff>466725</xdr:colOff>
      <xdr:row>347</xdr:row>
      <xdr:rowOff>0</xdr:rowOff>
    </xdr:to>
    <xdr:sp>
      <xdr:nvSpPr>
        <xdr:cNvPr id="43" name="Text Box 107"/>
        <xdr:cNvSpPr txBox="1">
          <a:spLocks noChangeArrowheads="1"/>
        </xdr:cNvSpPr>
      </xdr:nvSpPr>
      <xdr:spPr>
        <a:xfrm>
          <a:off x="161925" y="61217175"/>
          <a:ext cx="6543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SEMICONDUCTOR  INTERNATIONAL  CAPACITY  STATISTICS                   Lantie 4    5512 NG    VESSEM    The Netherlands</a:t>
          </a:r>
        </a:p>
      </xdr:txBody>
    </xdr:sp>
    <xdr:clientData/>
  </xdr:twoCellAnchor>
  <xdr:twoCellAnchor>
    <xdr:from>
      <xdr:col>3</xdr:col>
      <xdr:colOff>1171575</xdr:colOff>
      <xdr:row>347</xdr:row>
      <xdr:rowOff>0</xdr:rowOff>
    </xdr:from>
    <xdr:to>
      <xdr:col>11</xdr:col>
      <xdr:colOff>266700</xdr:colOff>
      <xdr:row>347</xdr:row>
      <xdr:rowOff>0</xdr:rowOff>
    </xdr:to>
    <xdr:graphicFrame>
      <xdr:nvGraphicFramePr>
        <xdr:cNvPr id="44" name="Chart 110"/>
        <xdr:cNvGraphicFramePr/>
      </xdr:nvGraphicFramePr>
      <xdr:xfrm>
        <a:off x="2524125" y="61217175"/>
        <a:ext cx="19621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95250</xdr:colOff>
      <xdr:row>347</xdr:row>
      <xdr:rowOff>0</xdr:rowOff>
    </xdr:from>
    <xdr:to>
      <xdr:col>16</xdr:col>
      <xdr:colOff>504825</xdr:colOff>
      <xdr:row>347</xdr:row>
      <xdr:rowOff>0</xdr:rowOff>
    </xdr:to>
    <xdr:sp>
      <xdr:nvSpPr>
        <xdr:cNvPr id="45" name="Text Box 111"/>
        <xdr:cNvSpPr txBox="1">
          <a:spLocks noChangeArrowheads="1"/>
        </xdr:cNvSpPr>
      </xdr:nvSpPr>
      <xdr:spPr>
        <a:xfrm>
          <a:off x="228600" y="61217175"/>
          <a:ext cx="7019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All MOS data are expressed in 8 inch equivalent wafers.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WSpW = Wafer-Starts per Week.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</a:t>
          </a:r>
          <a:r>
            <a:rPr lang="en-US" cap="none" sz="12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Legends 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Capacity  WSpW                         Actual  WSpW                                      Utilisation of capacity in percent       </a:t>
          </a:r>
        </a:p>
      </xdr:txBody>
    </xdr:sp>
    <xdr:clientData/>
  </xdr:twoCellAnchor>
  <xdr:twoCellAnchor>
    <xdr:from>
      <xdr:col>3</xdr:col>
      <xdr:colOff>1190625</xdr:colOff>
      <xdr:row>347</xdr:row>
      <xdr:rowOff>0</xdr:rowOff>
    </xdr:from>
    <xdr:to>
      <xdr:col>12</xdr:col>
      <xdr:colOff>333375</xdr:colOff>
      <xdr:row>347</xdr:row>
      <xdr:rowOff>0</xdr:rowOff>
    </xdr:to>
    <xdr:graphicFrame>
      <xdr:nvGraphicFramePr>
        <xdr:cNvPr id="46" name="Chart 117"/>
        <xdr:cNvGraphicFramePr/>
      </xdr:nvGraphicFramePr>
      <xdr:xfrm>
        <a:off x="2543175" y="61217175"/>
        <a:ext cx="25146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1019175</xdr:colOff>
      <xdr:row>349</xdr:row>
      <xdr:rowOff>142875</xdr:rowOff>
    </xdr:from>
    <xdr:to>
      <xdr:col>19</xdr:col>
      <xdr:colOff>180975</xdr:colOff>
      <xdr:row>350</xdr:row>
      <xdr:rowOff>85725</xdr:rowOff>
    </xdr:to>
    <xdr:sp>
      <xdr:nvSpPr>
        <xdr:cNvPr id="47" name="Text Box 119"/>
        <xdr:cNvSpPr txBox="1">
          <a:spLocks noChangeArrowheads="1"/>
        </xdr:cNvSpPr>
      </xdr:nvSpPr>
      <xdr:spPr>
        <a:xfrm>
          <a:off x="2371725" y="61902975"/>
          <a:ext cx="62769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STATISTICS  REPORT - 4th  QUARTER  2011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Semiconductor Wafer - Fab Capacity and Utilisation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</a:t>
          </a:r>
        </a:p>
      </xdr:txBody>
    </xdr:sp>
    <xdr:clientData/>
  </xdr:twoCellAnchor>
  <xdr:twoCellAnchor>
    <xdr:from>
      <xdr:col>19</xdr:col>
      <xdr:colOff>209550</xdr:colOff>
      <xdr:row>349</xdr:row>
      <xdr:rowOff>152400</xdr:rowOff>
    </xdr:from>
    <xdr:to>
      <xdr:col>21</xdr:col>
      <xdr:colOff>95250</xdr:colOff>
      <xdr:row>349</xdr:row>
      <xdr:rowOff>495300</xdr:rowOff>
    </xdr:to>
    <xdr:sp>
      <xdr:nvSpPr>
        <xdr:cNvPr id="48" name="Text Box 120"/>
        <xdr:cNvSpPr txBox="1">
          <a:spLocks noChangeArrowheads="1"/>
        </xdr:cNvSpPr>
      </xdr:nvSpPr>
      <xdr:spPr>
        <a:xfrm>
          <a:off x="8677275" y="61912500"/>
          <a:ext cx="11049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Page 5 of 6</a:t>
          </a:r>
        </a:p>
      </xdr:txBody>
    </xdr:sp>
    <xdr:clientData/>
  </xdr:twoCellAnchor>
  <xdr:twoCellAnchor>
    <xdr:from>
      <xdr:col>1</xdr:col>
      <xdr:colOff>142875</xdr:colOff>
      <xdr:row>425</xdr:row>
      <xdr:rowOff>152400</xdr:rowOff>
    </xdr:from>
    <xdr:to>
      <xdr:col>20</xdr:col>
      <xdr:colOff>238125</xdr:colOff>
      <xdr:row>427</xdr:row>
      <xdr:rowOff>114300</xdr:rowOff>
    </xdr:to>
    <xdr:sp>
      <xdr:nvSpPr>
        <xdr:cNvPr id="49" name="Text Box 121"/>
        <xdr:cNvSpPr txBox="1">
          <a:spLocks noChangeArrowheads="1"/>
        </xdr:cNvSpPr>
      </xdr:nvSpPr>
      <xdr:spPr>
        <a:xfrm>
          <a:off x="276225" y="76390500"/>
          <a:ext cx="90392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These statistics are based on data supplied by the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major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merchant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SC manufacturers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  the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world.</a:t>
          </a:r>
        </a:p>
      </xdr:txBody>
    </xdr:sp>
    <xdr:clientData/>
  </xdr:twoCellAnchor>
  <xdr:twoCellAnchor>
    <xdr:from>
      <xdr:col>1</xdr:col>
      <xdr:colOff>161925</xdr:colOff>
      <xdr:row>427</xdr:row>
      <xdr:rowOff>95250</xdr:rowOff>
    </xdr:from>
    <xdr:to>
      <xdr:col>20</xdr:col>
      <xdr:colOff>257175</xdr:colOff>
      <xdr:row>431</xdr:row>
      <xdr:rowOff>47625</xdr:rowOff>
    </xdr:to>
    <xdr:sp>
      <xdr:nvSpPr>
        <xdr:cNvPr id="50" name="Text Box 122"/>
        <xdr:cNvSpPr txBox="1">
          <a:spLocks noChangeArrowheads="1"/>
        </xdr:cNvSpPr>
      </xdr:nvSpPr>
      <xdr:spPr>
        <a:xfrm>
          <a:off x="295275" y="76657200"/>
          <a:ext cx="9039225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SEMICONDUCTOR  INTERNATIONAL  CAPACITY  STATISTICS                  </a:t>
          </a:r>
        </a:p>
      </xdr:txBody>
    </xdr:sp>
    <xdr:clientData/>
  </xdr:twoCellAnchor>
  <xdr:twoCellAnchor>
    <xdr:from>
      <xdr:col>0</xdr:col>
      <xdr:colOff>85725</xdr:colOff>
      <xdr:row>351</xdr:row>
      <xdr:rowOff>161925</xdr:rowOff>
    </xdr:from>
    <xdr:to>
      <xdr:col>20</xdr:col>
      <xdr:colOff>552450</xdr:colOff>
      <xdr:row>359</xdr:row>
      <xdr:rowOff>66675</xdr:rowOff>
    </xdr:to>
    <xdr:sp>
      <xdr:nvSpPr>
        <xdr:cNvPr id="51" name="Text Box 124"/>
        <xdr:cNvSpPr txBox="1">
          <a:spLocks noChangeArrowheads="1"/>
        </xdr:cNvSpPr>
      </xdr:nvSpPr>
      <xdr:spPr>
        <a:xfrm>
          <a:off x="85725" y="63179325"/>
          <a:ext cx="9544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All MOS data are expressed in 8 inch equivalent wafers, except for the 300mm wafer data where annotated as "numbers of wafers".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WSpW  =  Wafer-Starts per Week.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</a:t>
          </a:r>
          <a:r>
            <a:rPr lang="en-US" cap="none" sz="12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Legends 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Capacity  WSpW                       Actual  WSpW                                        Utilisation of capacity in percent    </a:t>
          </a:r>
        </a:p>
      </xdr:txBody>
    </xdr:sp>
    <xdr:clientData/>
  </xdr:twoCellAnchor>
  <xdr:twoCellAnchor>
    <xdr:from>
      <xdr:col>13</xdr:col>
      <xdr:colOff>447675</xdr:colOff>
      <xdr:row>358</xdr:row>
      <xdr:rowOff>0</xdr:rowOff>
    </xdr:from>
    <xdr:to>
      <xdr:col>15</xdr:col>
      <xdr:colOff>123825</xdr:colOff>
      <xdr:row>358</xdr:row>
      <xdr:rowOff>0</xdr:rowOff>
    </xdr:to>
    <xdr:sp>
      <xdr:nvSpPr>
        <xdr:cNvPr id="52" name="Line 125"/>
        <xdr:cNvSpPr>
          <a:spLocks/>
        </xdr:cNvSpPr>
      </xdr:nvSpPr>
      <xdr:spPr>
        <a:xfrm>
          <a:off x="5676900" y="64150875"/>
          <a:ext cx="6858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356</xdr:row>
      <xdr:rowOff>142875</xdr:rowOff>
    </xdr:from>
    <xdr:to>
      <xdr:col>3</xdr:col>
      <xdr:colOff>266700</xdr:colOff>
      <xdr:row>359</xdr:row>
      <xdr:rowOff>19050</xdr:rowOff>
    </xdr:to>
    <xdr:sp>
      <xdr:nvSpPr>
        <xdr:cNvPr id="53" name="Rectangle 127" descr="Light downward diagonal"/>
        <xdr:cNvSpPr>
          <a:spLocks/>
        </xdr:cNvSpPr>
      </xdr:nvSpPr>
      <xdr:spPr>
        <a:xfrm>
          <a:off x="1495425" y="63969900"/>
          <a:ext cx="123825" cy="361950"/>
        </a:xfrm>
        <a:prstGeom prst="rect">
          <a:avLst/>
        </a:prstGeom>
        <a:blipFill>
          <a:blip r:embed="rId29"/>
          <a:srcRect/>
          <a:stretch>
            <a:fillRect/>
          </a:stretch>
        </a:blip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356</xdr:row>
      <xdr:rowOff>123825</xdr:rowOff>
    </xdr:from>
    <xdr:to>
      <xdr:col>10</xdr:col>
      <xdr:colOff>66675</xdr:colOff>
      <xdr:row>359</xdr:row>
      <xdr:rowOff>9525</xdr:rowOff>
    </xdr:to>
    <xdr:sp>
      <xdr:nvSpPr>
        <xdr:cNvPr id="54" name="Rectangle 128" descr="Narrow horizontal"/>
        <xdr:cNvSpPr>
          <a:spLocks/>
        </xdr:cNvSpPr>
      </xdr:nvSpPr>
      <xdr:spPr>
        <a:xfrm>
          <a:off x="3657600" y="63950850"/>
          <a:ext cx="123825" cy="371475"/>
        </a:xfrm>
        <a:prstGeom prst="rect">
          <a:avLst/>
        </a:prstGeom>
        <a:blipFill>
          <a:blip r:embed="rId30"/>
          <a:srcRect/>
          <a:stretch>
            <a:fillRect/>
          </a:stretch>
        </a:blip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257175</xdr:colOff>
      <xdr:row>358</xdr:row>
      <xdr:rowOff>0</xdr:rowOff>
    </xdr:from>
    <xdr:to>
      <xdr:col>14</xdr:col>
      <xdr:colOff>342900</xdr:colOff>
      <xdr:row>358</xdr:row>
      <xdr:rowOff>0</xdr:rowOff>
    </xdr:to>
    <xdr:sp>
      <xdr:nvSpPr>
        <xdr:cNvPr id="55" name="Line 130"/>
        <xdr:cNvSpPr>
          <a:spLocks/>
        </xdr:cNvSpPr>
      </xdr:nvSpPr>
      <xdr:spPr>
        <a:xfrm>
          <a:off x="5991225" y="64150875"/>
          <a:ext cx="8572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238125</xdr:colOff>
      <xdr:row>349</xdr:row>
      <xdr:rowOff>142875</xdr:rowOff>
    </xdr:from>
    <xdr:to>
      <xdr:col>3</xdr:col>
      <xdr:colOff>933450</xdr:colOff>
      <xdr:row>350</xdr:row>
      <xdr:rowOff>152400</xdr:rowOff>
    </xdr:to>
    <xdr:pic>
      <xdr:nvPicPr>
        <xdr:cNvPr id="56" name="Picture 13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61902975"/>
          <a:ext cx="1914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104775</xdr:colOff>
      <xdr:row>299</xdr:row>
      <xdr:rowOff>142875</xdr:rowOff>
    </xdr:from>
    <xdr:to>
      <xdr:col>21</xdr:col>
      <xdr:colOff>171450</xdr:colOff>
      <xdr:row>315</xdr:row>
      <xdr:rowOff>142875</xdr:rowOff>
    </xdr:to>
    <xdr:graphicFrame>
      <xdr:nvGraphicFramePr>
        <xdr:cNvPr id="57" name="Chart 144"/>
        <xdr:cNvGraphicFramePr/>
      </xdr:nvGraphicFramePr>
      <xdr:xfrm>
        <a:off x="5334000" y="53682900"/>
        <a:ext cx="4524375" cy="25908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1171575</xdr:colOff>
      <xdr:row>181</xdr:row>
      <xdr:rowOff>104775</xdr:rowOff>
    </xdr:from>
    <xdr:to>
      <xdr:col>19</xdr:col>
      <xdr:colOff>504825</xdr:colOff>
      <xdr:row>183</xdr:row>
      <xdr:rowOff>104775</xdr:rowOff>
    </xdr:to>
    <xdr:sp>
      <xdr:nvSpPr>
        <xdr:cNvPr id="58" name="Text Box 57"/>
        <xdr:cNvSpPr txBox="1">
          <a:spLocks noChangeArrowheads="1"/>
        </xdr:cNvSpPr>
      </xdr:nvSpPr>
      <xdr:spPr>
        <a:xfrm>
          <a:off x="2524125" y="32385000"/>
          <a:ext cx="644842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STATISTICS  REPORT - 2nd  QUARTER  2011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Semiconductor Wafer - Fab Capacity and Utilisation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18</xdr:col>
      <xdr:colOff>361950</xdr:colOff>
      <xdr:row>182</xdr:row>
      <xdr:rowOff>76200</xdr:rowOff>
    </xdr:from>
    <xdr:to>
      <xdr:col>20</xdr:col>
      <xdr:colOff>228600</xdr:colOff>
      <xdr:row>182</xdr:row>
      <xdr:rowOff>390525</xdr:rowOff>
    </xdr:to>
    <xdr:sp>
      <xdr:nvSpPr>
        <xdr:cNvPr id="59" name="Text Box 58"/>
        <xdr:cNvSpPr txBox="1">
          <a:spLocks noChangeArrowheads="1"/>
        </xdr:cNvSpPr>
      </xdr:nvSpPr>
      <xdr:spPr>
        <a:xfrm>
          <a:off x="8220075" y="32518350"/>
          <a:ext cx="1085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Page 3 of 6</a:t>
          </a:r>
        </a:p>
      </xdr:txBody>
    </xdr:sp>
    <xdr:clientData/>
  </xdr:twoCellAnchor>
  <xdr:twoCellAnchor>
    <xdr:from>
      <xdr:col>1</xdr:col>
      <xdr:colOff>104775</xdr:colOff>
      <xdr:row>263</xdr:row>
      <xdr:rowOff>28575</xdr:rowOff>
    </xdr:from>
    <xdr:to>
      <xdr:col>20</xdr:col>
      <xdr:colOff>247650</xdr:colOff>
      <xdr:row>264</xdr:row>
      <xdr:rowOff>114300</xdr:rowOff>
    </xdr:to>
    <xdr:sp>
      <xdr:nvSpPr>
        <xdr:cNvPr id="60" name="Text Box 59"/>
        <xdr:cNvSpPr txBox="1">
          <a:spLocks noChangeArrowheads="1"/>
        </xdr:cNvSpPr>
      </xdr:nvSpPr>
      <xdr:spPr>
        <a:xfrm>
          <a:off x="238125" y="46748700"/>
          <a:ext cx="90868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These statistics are based on data supplied by the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major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merchant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SC manufacturers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  the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world.</a:t>
          </a:r>
        </a:p>
      </xdr:txBody>
    </xdr:sp>
    <xdr:clientData/>
  </xdr:twoCellAnchor>
  <xdr:twoCellAnchor>
    <xdr:from>
      <xdr:col>1</xdr:col>
      <xdr:colOff>85725</xdr:colOff>
      <xdr:row>264</xdr:row>
      <xdr:rowOff>152400</xdr:rowOff>
    </xdr:from>
    <xdr:to>
      <xdr:col>20</xdr:col>
      <xdr:colOff>219075</xdr:colOff>
      <xdr:row>266</xdr:row>
      <xdr:rowOff>123825</xdr:rowOff>
    </xdr:to>
    <xdr:sp>
      <xdr:nvSpPr>
        <xdr:cNvPr id="61" name="Text Box 60"/>
        <xdr:cNvSpPr txBox="1">
          <a:spLocks noChangeArrowheads="1"/>
        </xdr:cNvSpPr>
      </xdr:nvSpPr>
      <xdr:spPr>
        <a:xfrm>
          <a:off x="219075" y="47034450"/>
          <a:ext cx="90773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SEMICONDUCTOR  INTERNATIONAL  CAPACITY  STATISTICS                   </a:t>
          </a:r>
        </a:p>
      </xdr:txBody>
    </xdr:sp>
    <xdr:clientData/>
  </xdr:twoCellAnchor>
  <xdr:twoCellAnchor>
    <xdr:from>
      <xdr:col>12</xdr:col>
      <xdr:colOff>142875</xdr:colOff>
      <xdr:row>191</xdr:row>
      <xdr:rowOff>152400</xdr:rowOff>
    </xdr:from>
    <xdr:to>
      <xdr:col>20</xdr:col>
      <xdr:colOff>381000</xdr:colOff>
      <xdr:row>208</xdr:row>
      <xdr:rowOff>38100</xdr:rowOff>
    </xdr:to>
    <xdr:graphicFrame>
      <xdr:nvGraphicFramePr>
        <xdr:cNvPr id="62" name="Chart 64"/>
        <xdr:cNvGraphicFramePr/>
      </xdr:nvGraphicFramePr>
      <xdr:xfrm>
        <a:off x="4867275" y="34813875"/>
        <a:ext cx="4591050" cy="26003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142875</xdr:colOff>
      <xdr:row>184</xdr:row>
      <xdr:rowOff>161925</xdr:rowOff>
    </xdr:from>
    <xdr:to>
      <xdr:col>21</xdr:col>
      <xdr:colOff>133350</xdr:colOff>
      <xdr:row>192</xdr:row>
      <xdr:rowOff>76200</xdr:rowOff>
    </xdr:to>
    <xdr:sp>
      <xdr:nvSpPr>
        <xdr:cNvPr id="63" name="Text Box 65"/>
        <xdr:cNvSpPr txBox="1">
          <a:spLocks noChangeArrowheads="1"/>
        </xdr:cNvSpPr>
      </xdr:nvSpPr>
      <xdr:spPr>
        <a:xfrm>
          <a:off x="276225" y="33689925"/>
          <a:ext cx="9544050" cy="1209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All MOS data are expressed in 8 inch equivalent wafers.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WSpW = Wafer-Starts per Week.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</a:t>
          </a:r>
          <a:r>
            <a:rPr lang="en-US" cap="none" sz="12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Legends 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Capacity  WSpW                         Actual  WSpW                                      Utilisation of capacity in percent       </a:t>
          </a:r>
        </a:p>
      </xdr:txBody>
    </xdr:sp>
    <xdr:clientData/>
  </xdr:twoCellAnchor>
  <xdr:twoCellAnchor>
    <xdr:from>
      <xdr:col>14</xdr:col>
      <xdr:colOff>104775</xdr:colOff>
      <xdr:row>190</xdr:row>
      <xdr:rowOff>152400</xdr:rowOff>
    </xdr:from>
    <xdr:to>
      <xdr:col>15</xdr:col>
      <xdr:colOff>285750</xdr:colOff>
      <xdr:row>190</xdr:row>
      <xdr:rowOff>152400</xdr:rowOff>
    </xdr:to>
    <xdr:sp>
      <xdr:nvSpPr>
        <xdr:cNvPr id="64" name="Line 66"/>
        <xdr:cNvSpPr>
          <a:spLocks/>
        </xdr:cNvSpPr>
      </xdr:nvSpPr>
      <xdr:spPr>
        <a:xfrm>
          <a:off x="5838825" y="34651950"/>
          <a:ext cx="6858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189</xdr:row>
      <xdr:rowOff>114300</xdr:rowOff>
    </xdr:from>
    <xdr:to>
      <xdr:col>3</xdr:col>
      <xdr:colOff>495300</xdr:colOff>
      <xdr:row>191</xdr:row>
      <xdr:rowOff>142875</xdr:rowOff>
    </xdr:to>
    <xdr:sp>
      <xdr:nvSpPr>
        <xdr:cNvPr id="65" name="Rectangle 68" descr="Light downward diagonal"/>
        <xdr:cNvSpPr>
          <a:spLocks/>
        </xdr:cNvSpPr>
      </xdr:nvSpPr>
      <xdr:spPr>
        <a:xfrm>
          <a:off x="1724025" y="34451925"/>
          <a:ext cx="123825" cy="352425"/>
        </a:xfrm>
        <a:prstGeom prst="rect">
          <a:avLst/>
        </a:prstGeom>
        <a:blipFill>
          <a:blip r:embed="rId31"/>
          <a:srcRect/>
          <a:stretch>
            <a:fillRect/>
          </a:stretch>
        </a:blip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189</xdr:row>
      <xdr:rowOff>142875</xdr:rowOff>
    </xdr:from>
    <xdr:to>
      <xdr:col>10</xdr:col>
      <xdr:colOff>152400</xdr:colOff>
      <xdr:row>191</xdr:row>
      <xdr:rowOff>142875</xdr:rowOff>
    </xdr:to>
    <xdr:sp>
      <xdr:nvSpPr>
        <xdr:cNvPr id="66" name="Rectangle 69" descr="Narrow horizontal"/>
        <xdr:cNvSpPr>
          <a:spLocks/>
        </xdr:cNvSpPr>
      </xdr:nvSpPr>
      <xdr:spPr>
        <a:xfrm>
          <a:off x="3743325" y="34480500"/>
          <a:ext cx="123825" cy="323850"/>
        </a:xfrm>
        <a:prstGeom prst="rect">
          <a:avLst/>
        </a:prstGeom>
        <a:blipFill>
          <a:blip r:embed="rId32"/>
          <a:srcRect/>
          <a:stretch>
            <a:fillRect/>
          </a:stretch>
        </a:blip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409575</xdr:colOff>
      <xdr:row>191</xdr:row>
      <xdr:rowOff>0</xdr:rowOff>
    </xdr:from>
    <xdr:to>
      <xdr:col>9</xdr:col>
      <xdr:colOff>409575</xdr:colOff>
      <xdr:row>191</xdr:row>
      <xdr:rowOff>0</xdr:rowOff>
    </xdr:to>
    <xdr:sp>
      <xdr:nvSpPr>
        <xdr:cNvPr id="67" name="AutoShape 70"/>
        <xdr:cNvSpPr>
          <a:spLocks/>
        </xdr:cNvSpPr>
      </xdr:nvSpPr>
      <xdr:spPr>
        <a:xfrm>
          <a:off x="3619500" y="3466147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409575</xdr:colOff>
      <xdr:row>190</xdr:row>
      <xdr:rowOff>152400</xdr:rowOff>
    </xdr:from>
    <xdr:to>
      <xdr:col>14</xdr:col>
      <xdr:colOff>476250</xdr:colOff>
      <xdr:row>190</xdr:row>
      <xdr:rowOff>152400</xdr:rowOff>
    </xdr:to>
    <xdr:sp>
      <xdr:nvSpPr>
        <xdr:cNvPr id="68" name="Line 71"/>
        <xdr:cNvSpPr>
          <a:spLocks/>
        </xdr:cNvSpPr>
      </xdr:nvSpPr>
      <xdr:spPr>
        <a:xfrm>
          <a:off x="6143625" y="34651950"/>
          <a:ext cx="6667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66675</xdr:colOff>
      <xdr:row>181</xdr:row>
      <xdr:rowOff>28575</xdr:rowOff>
    </xdr:from>
    <xdr:to>
      <xdr:col>3</xdr:col>
      <xdr:colOff>1133475</xdr:colOff>
      <xdr:row>183</xdr:row>
      <xdr:rowOff>28575</xdr:rowOff>
    </xdr:to>
    <xdr:pic>
      <xdr:nvPicPr>
        <xdr:cNvPr id="69" name="Picture 10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0" y="32308800"/>
          <a:ext cx="1914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190</xdr:row>
      <xdr:rowOff>123825</xdr:rowOff>
    </xdr:from>
    <xdr:to>
      <xdr:col>12</xdr:col>
      <xdr:colOff>219075</xdr:colOff>
      <xdr:row>208</xdr:row>
      <xdr:rowOff>66675</xdr:rowOff>
    </xdr:to>
    <xdr:graphicFrame>
      <xdr:nvGraphicFramePr>
        <xdr:cNvPr id="70" name="Chart 136"/>
        <xdr:cNvGraphicFramePr/>
      </xdr:nvGraphicFramePr>
      <xdr:xfrm>
        <a:off x="323850" y="34623375"/>
        <a:ext cx="4619625" cy="2819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142875</xdr:colOff>
      <xdr:row>207</xdr:row>
      <xdr:rowOff>38100</xdr:rowOff>
    </xdr:from>
    <xdr:to>
      <xdr:col>12</xdr:col>
      <xdr:colOff>171450</xdr:colOff>
      <xdr:row>224</xdr:row>
      <xdr:rowOff>161925</xdr:rowOff>
    </xdr:to>
    <xdr:graphicFrame>
      <xdr:nvGraphicFramePr>
        <xdr:cNvPr id="71" name="Chart 136"/>
        <xdr:cNvGraphicFramePr/>
      </xdr:nvGraphicFramePr>
      <xdr:xfrm>
        <a:off x="276225" y="37290375"/>
        <a:ext cx="4619625" cy="2838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12</xdr:col>
      <xdr:colOff>171450</xdr:colOff>
      <xdr:row>207</xdr:row>
      <xdr:rowOff>104775</xdr:rowOff>
    </xdr:from>
    <xdr:to>
      <xdr:col>20</xdr:col>
      <xdr:colOff>409575</xdr:colOff>
      <xdr:row>224</xdr:row>
      <xdr:rowOff>123825</xdr:rowOff>
    </xdr:to>
    <xdr:graphicFrame>
      <xdr:nvGraphicFramePr>
        <xdr:cNvPr id="72" name="Chart 64"/>
        <xdr:cNvGraphicFramePr/>
      </xdr:nvGraphicFramePr>
      <xdr:xfrm>
        <a:off x="4895850" y="37357050"/>
        <a:ext cx="4591050" cy="27336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11</xdr:col>
      <xdr:colOff>476250</xdr:colOff>
      <xdr:row>119</xdr:row>
      <xdr:rowOff>114300</xdr:rowOff>
    </xdr:from>
    <xdr:to>
      <xdr:col>20</xdr:col>
      <xdr:colOff>257175</xdr:colOff>
      <xdr:row>135</xdr:row>
      <xdr:rowOff>161925</xdr:rowOff>
    </xdr:to>
    <xdr:graphicFrame>
      <xdr:nvGraphicFramePr>
        <xdr:cNvPr id="73" name="Chart 49"/>
        <xdr:cNvGraphicFramePr/>
      </xdr:nvGraphicFramePr>
      <xdr:xfrm>
        <a:off x="4695825" y="21936075"/>
        <a:ext cx="4638675" cy="26384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</xdr:col>
      <xdr:colOff>66675</xdr:colOff>
      <xdr:row>359</xdr:row>
      <xdr:rowOff>104775</xdr:rowOff>
    </xdr:from>
    <xdr:to>
      <xdr:col>12</xdr:col>
      <xdr:colOff>333375</xdr:colOff>
      <xdr:row>376</xdr:row>
      <xdr:rowOff>19050</xdr:rowOff>
    </xdr:to>
    <xdr:graphicFrame>
      <xdr:nvGraphicFramePr>
        <xdr:cNvPr id="74" name="Chart 123"/>
        <xdr:cNvGraphicFramePr/>
      </xdr:nvGraphicFramePr>
      <xdr:xfrm>
        <a:off x="571500" y="64417575"/>
        <a:ext cx="4486275" cy="26670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12</xdr:col>
      <xdr:colOff>342900</xdr:colOff>
      <xdr:row>375</xdr:row>
      <xdr:rowOff>104775</xdr:rowOff>
    </xdr:from>
    <xdr:to>
      <xdr:col>21</xdr:col>
      <xdr:colOff>76200</xdr:colOff>
      <xdr:row>391</xdr:row>
      <xdr:rowOff>104775</xdr:rowOff>
    </xdr:to>
    <xdr:graphicFrame>
      <xdr:nvGraphicFramePr>
        <xdr:cNvPr id="75" name="Chart 126"/>
        <xdr:cNvGraphicFramePr/>
      </xdr:nvGraphicFramePr>
      <xdr:xfrm>
        <a:off x="5067300" y="67008375"/>
        <a:ext cx="4695825" cy="25908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12</xdr:col>
      <xdr:colOff>428625</xdr:colOff>
      <xdr:row>360</xdr:row>
      <xdr:rowOff>28575</xdr:rowOff>
    </xdr:from>
    <xdr:to>
      <xdr:col>20</xdr:col>
      <xdr:colOff>485775</xdr:colOff>
      <xdr:row>375</xdr:row>
      <xdr:rowOff>123825</xdr:rowOff>
    </xdr:to>
    <xdr:graphicFrame>
      <xdr:nvGraphicFramePr>
        <xdr:cNvPr id="76" name="Chart 129"/>
        <xdr:cNvGraphicFramePr/>
      </xdr:nvGraphicFramePr>
      <xdr:xfrm>
        <a:off x="5153025" y="64503300"/>
        <a:ext cx="4410075" cy="25241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333375</xdr:colOff>
      <xdr:row>375</xdr:row>
      <xdr:rowOff>28575</xdr:rowOff>
    </xdr:from>
    <xdr:to>
      <xdr:col>12</xdr:col>
      <xdr:colOff>247650</xdr:colOff>
      <xdr:row>391</xdr:row>
      <xdr:rowOff>76200</xdr:rowOff>
    </xdr:to>
    <xdr:graphicFrame>
      <xdr:nvGraphicFramePr>
        <xdr:cNvPr id="77" name="Chart 131"/>
        <xdr:cNvGraphicFramePr/>
      </xdr:nvGraphicFramePr>
      <xdr:xfrm>
        <a:off x="466725" y="66932175"/>
        <a:ext cx="4505325" cy="26384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3</xdr:col>
      <xdr:colOff>1181100</xdr:colOff>
      <xdr:row>93</xdr:row>
      <xdr:rowOff>9525</xdr:rowOff>
    </xdr:from>
    <xdr:to>
      <xdr:col>18</xdr:col>
      <xdr:colOff>295275</xdr:colOff>
      <xdr:row>94</xdr:row>
      <xdr:rowOff>142875</xdr:rowOff>
    </xdr:to>
    <xdr:sp>
      <xdr:nvSpPr>
        <xdr:cNvPr id="78" name="Text Box 14"/>
        <xdr:cNvSpPr txBox="1">
          <a:spLocks noChangeArrowheads="1"/>
        </xdr:cNvSpPr>
      </xdr:nvSpPr>
      <xdr:spPr>
        <a:xfrm>
          <a:off x="2533650" y="16697325"/>
          <a:ext cx="5619750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STATISTICS  REPORT - 4th QUARTER  2011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Semiconductor Wafer - Fab Capacity and Utilisation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1114425</xdr:colOff>
      <xdr:row>182</xdr:row>
      <xdr:rowOff>9525</xdr:rowOff>
    </xdr:from>
    <xdr:to>
      <xdr:col>18</xdr:col>
      <xdr:colOff>390525</xdr:colOff>
      <xdr:row>183</xdr:row>
      <xdr:rowOff>104775</xdr:rowOff>
    </xdr:to>
    <xdr:sp>
      <xdr:nvSpPr>
        <xdr:cNvPr id="79" name="Text Box 42"/>
        <xdr:cNvSpPr txBox="1">
          <a:spLocks noChangeArrowheads="1"/>
        </xdr:cNvSpPr>
      </xdr:nvSpPr>
      <xdr:spPr>
        <a:xfrm>
          <a:off x="2466975" y="32451675"/>
          <a:ext cx="578167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STATISTICS  REPORT - 2nd  QUARTER  2011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Semiconductor Wafer - Fab Capacity and Utilisation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3</xdr:col>
      <xdr:colOff>1181100</xdr:colOff>
      <xdr:row>182</xdr:row>
      <xdr:rowOff>9525</xdr:rowOff>
    </xdr:from>
    <xdr:to>
      <xdr:col>18</xdr:col>
      <xdr:colOff>295275</xdr:colOff>
      <xdr:row>183</xdr:row>
      <xdr:rowOff>142875</xdr:rowOff>
    </xdr:to>
    <xdr:sp>
      <xdr:nvSpPr>
        <xdr:cNvPr id="80" name="Text Box 14"/>
        <xdr:cNvSpPr txBox="1">
          <a:spLocks noChangeArrowheads="1"/>
        </xdr:cNvSpPr>
      </xdr:nvSpPr>
      <xdr:spPr>
        <a:xfrm>
          <a:off x="2533650" y="32451675"/>
          <a:ext cx="561975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STATISTICS  REPORT - 4th QUARTER  2011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Semiconductor Wafer - Fab Capacity and Utilisation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1219200</xdr:colOff>
      <xdr:row>271</xdr:row>
      <xdr:rowOff>9525</xdr:rowOff>
    </xdr:from>
    <xdr:to>
      <xdr:col>18</xdr:col>
      <xdr:colOff>295275</xdr:colOff>
      <xdr:row>272</xdr:row>
      <xdr:rowOff>142875</xdr:rowOff>
    </xdr:to>
    <xdr:sp>
      <xdr:nvSpPr>
        <xdr:cNvPr id="81" name="Text Box 14"/>
        <xdr:cNvSpPr txBox="1">
          <a:spLocks noChangeArrowheads="1"/>
        </xdr:cNvSpPr>
      </xdr:nvSpPr>
      <xdr:spPr>
        <a:xfrm>
          <a:off x="2571750" y="48253650"/>
          <a:ext cx="558165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STATISTICS  REPORT - 4th QUARTER  2011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Semiconductor Wafer - Fab Capacity and Utilisation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247650</xdr:colOff>
      <xdr:row>15</xdr:row>
      <xdr:rowOff>76200</xdr:rowOff>
    </xdr:from>
    <xdr:to>
      <xdr:col>9</xdr:col>
      <xdr:colOff>266700</xdr:colOff>
      <xdr:row>27</xdr:row>
      <xdr:rowOff>85725</xdr:rowOff>
    </xdr:to>
    <xdr:sp>
      <xdr:nvSpPr>
        <xdr:cNvPr id="82" name="Straight Connector 85"/>
        <xdr:cNvSpPr>
          <a:spLocks/>
        </xdr:cNvSpPr>
      </xdr:nvSpPr>
      <xdr:spPr>
        <a:xfrm flipV="1">
          <a:off x="3457575" y="3838575"/>
          <a:ext cx="19050" cy="19526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409575</xdr:colOff>
      <xdr:row>31</xdr:row>
      <xdr:rowOff>57150</xdr:rowOff>
    </xdr:from>
    <xdr:to>
      <xdr:col>13</xdr:col>
      <xdr:colOff>428625</xdr:colOff>
      <xdr:row>43</xdr:row>
      <xdr:rowOff>95250</xdr:rowOff>
    </xdr:to>
    <xdr:sp>
      <xdr:nvSpPr>
        <xdr:cNvPr id="83" name="Straight Connector 92"/>
        <xdr:cNvSpPr>
          <a:spLocks/>
        </xdr:cNvSpPr>
      </xdr:nvSpPr>
      <xdr:spPr>
        <a:xfrm rot="5400000" flipH="1" flipV="1">
          <a:off x="5638800" y="6410325"/>
          <a:ext cx="19050" cy="19812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1076325</xdr:colOff>
      <xdr:row>432</xdr:row>
      <xdr:rowOff>523875</xdr:rowOff>
    </xdr:from>
    <xdr:to>
      <xdr:col>18</xdr:col>
      <xdr:colOff>285750</xdr:colOff>
      <xdr:row>432</xdr:row>
      <xdr:rowOff>1181100</xdr:rowOff>
    </xdr:to>
    <xdr:sp>
      <xdr:nvSpPr>
        <xdr:cNvPr id="84" name="Text Box 14"/>
        <xdr:cNvSpPr txBox="1">
          <a:spLocks noChangeArrowheads="1"/>
        </xdr:cNvSpPr>
      </xdr:nvSpPr>
      <xdr:spPr>
        <a:xfrm>
          <a:off x="2428875" y="78038325"/>
          <a:ext cx="571500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STATISTICS  REPORT - 4th QUARTER  2011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Semiconductor Wafer - Fab Capacity and Utilisation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18</xdr:col>
      <xdr:colOff>314325</xdr:colOff>
      <xdr:row>432</xdr:row>
      <xdr:rowOff>409575</xdr:rowOff>
    </xdr:from>
    <xdr:to>
      <xdr:col>20</xdr:col>
      <xdr:colOff>180975</xdr:colOff>
      <xdr:row>432</xdr:row>
      <xdr:rowOff>619125</xdr:rowOff>
    </xdr:to>
    <xdr:sp>
      <xdr:nvSpPr>
        <xdr:cNvPr id="85" name="Text Box 15"/>
        <xdr:cNvSpPr txBox="1">
          <a:spLocks noChangeArrowheads="1"/>
        </xdr:cNvSpPr>
      </xdr:nvSpPr>
      <xdr:spPr>
        <a:xfrm>
          <a:off x="8172450" y="77924025"/>
          <a:ext cx="10858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Page 6 of 6</a:t>
          </a:r>
        </a:p>
      </xdr:txBody>
    </xdr:sp>
    <xdr:clientData/>
  </xdr:twoCellAnchor>
  <xdr:twoCellAnchor editAs="oneCell">
    <xdr:from>
      <xdr:col>1</xdr:col>
      <xdr:colOff>361950</xdr:colOff>
      <xdr:row>432</xdr:row>
      <xdr:rowOff>400050</xdr:rowOff>
    </xdr:from>
    <xdr:to>
      <xdr:col>3</xdr:col>
      <xdr:colOff>1076325</xdr:colOff>
      <xdr:row>432</xdr:row>
      <xdr:rowOff>1123950</xdr:rowOff>
    </xdr:to>
    <xdr:pic>
      <xdr:nvPicPr>
        <xdr:cNvPr id="86" name="Picture 10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5300" y="77914500"/>
          <a:ext cx="1933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238125</xdr:colOff>
      <xdr:row>300</xdr:row>
      <xdr:rowOff>47625</xdr:rowOff>
    </xdr:from>
    <xdr:to>
      <xdr:col>13</xdr:col>
      <xdr:colOff>28575</xdr:colOff>
      <xdr:row>316</xdr:row>
      <xdr:rowOff>47625</xdr:rowOff>
    </xdr:to>
    <xdr:graphicFrame>
      <xdr:nvGraphicFramePr>
        <xdr:cNvPr id="87" name="Chart 144"/>
        <xdr:cNvGraphicFramePr/>
      </xdr:nvGraphicFramePr>
      <xdr:xfrm>
        <a:off x="742950" y="53749575"/>
        <a:ext cx="4514850" cy="25908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14</xdr:col>
      <xdr:colOff>47625</xdr:colOff>
      <xdr:row>13</xdr:row>
      <xdr:rowOff>57150</xdr:rowOff>
    </xdr:from>
    <xdr:to>
      <xdr:col>21</xdr:col>
      <xdr:colOff>523875</xdr:colOff>
      <xdr:row>29</xdr:row>
      <xdr:rowOff>114300</xdr:rowOff>
    </xdr:to>
    <xdr:graphicFrame>
      <xdr:nvGraphicFramePr>
        <xdr:cNvPr id="88" name="Chart 20"/>
        <xdr:cNvGraphicFramePr/>
      </xdr:nvGraphicFramePr>
      <xdr:xfrm>
        <a:off x="5781675" y="3495675"/>
        <a:ext cx="4429125" cy="26479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-0.0115</cdr:x>
      <cdr:y>0.9505</cdr:y>
    </cdr:from>
    <cdr:to>
      <cdr:x>0.95075</cdr:x>
      <cdr:y>1</cdr:y>
    </cdr:to>
    <cdr:sp>
      <cdr:nvSpPr>
        <cdr:cNvPr id="1" name="TextBox 80"/>
        <cdr:cNvSpPr txBox="1">
          <a:spLocks noChangeArrowheads="1"/>
        </cdr:cNvSpPr>
      </cdr:nvSpPr>
      <cdr:spPr>
        <a:xfrm>
          <a:off x="-47624" y="2505075"/>
          <a:ext cx="43148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*Note:  statistics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eyon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 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2Q '11 reflect significant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change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SICAS participation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-0.00325</cdr:x>
      <cdr:y>0.927</cdr:y>
    </cdr:from>
    <cdr:to>
      <cdr:x>0.801</cdr:x>
      <cdr:y>0.99975</cdr:y>
    </cdr:to>
    <cdr:sp>
      <cdr:nvSpPr>
        <cdr:cNvPr id="1" name="TextBox 80"/>
        <cdr:cNvSpPr txBox="1">
          <a:spLocks noChangeArrowheads="1"/>
        </cdr:cNvSpPr>
      </cdr:nvSpPr>
      <cdr:spPr>
        <a:xfrm>
          <a:off x="-9524" y="2438400"/>
          <a:ext cx="3571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*Note:  statistics beyond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2Q '11 reflect significant change in SICAS participation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-0.011</cdr:x>
      <cdr:y>0.93875</cdr:y>
    </cdr:from>
    <cdr:to>
      <cdr:x>0.91475</cdr:x>
      <cdr:y>1</cdr:y>
    </cdr:to>
    <cdr:sp>
      <cdr:nvSpPr>
        <cdr:cNvPr id="1" name="TextBox 80"/>
        <cdr:cNvSpPr txBox="1">
          <a:spLocks noChangeArrowheads="1"/>
        </cdr:cNvSpPr>
      </cdr:nvSpPr>
      <cdr:spPr>
        <a:xfrm>
          <a:off x="-47624" y="2476500"/>
          <a:ext cx="42957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*Note:  statistics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beyond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2Q '11 reflect significant change in SICAS participation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-0.00875</cdr:x>
      <cdr:y>0.908</cdr:y>
    </cdr:from>
    <cdr:to>
      <cdr:x>0.898</cdr:x>
      <cdr:y>0.9755</cdr:y>
    </cdr:to>
    <cdr:sp>
      <cdr:nvSpPr>
        <cdr:cNvPr id="1" name="TextBox 80"/>
        <cdr:cNvSpPr txBox="1">
          <a:spLocks noChangeArrowheads="1"/>
        </cdr:cNvSpPr>
      </cdr:nvSpPr>
      <cdr:spPr>
        <a:xfrm>
          <a:off x="-38099" y="2419350"/>
          <a:ext cx="406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*Note:  statistics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beyond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2Q '11 reflect significant change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SICAS participation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0.946</cdr:y>
    </cdr:from>
    <cdr:to>
      <cdr:x>0.88825</cdr:x>
      <cdr:y>1</cdr:y>
    </cdr:to>
    <cdr:sp>
      <cdr:nvSpPr>
        <cdr:cNvPr id="1" name="TextBox 80"/>
        <cdr:cNvSpPr txBox="1">
          <a:spLocks noChangeArrowheads="1"/>
        </cdr:cNvSpPr>
      </cdr:nvSpPr>
      <cdr:spPr>
        <a:xfrm>
          <a:off x="0" y="2447925"/>
          <a:ext cx="4019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*Note:  statistics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eyond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2Q '11 reflect significant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change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 SICAS participation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-0.01125</cdr:x>
      <cdr:y>0.93575</cdr:y>
    </cdr:from>
    <cdr:to>
      <cdr:x>0.88575</cdr:x>
      <cdr:y>1</cdr:y>
    </cdr:to>
    <cdr:sp>
      <cdr:nvSpPr>
        <cdr:cNvPr id="1" name="TextBox 80"/>
        <cdr:cNvSpPr txBox="1">
          <a:spLocks noChangeArrowheads="1"/>
        </cdr:cNvSpPr>
      </cdr:nvSpPr>
      <cdr:spPr>
        <a:xfrm>
          <a:off x="-47624" y="2428875"/>
          <a:ext cx="411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*Note:  statistics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beyond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2Q '11 reflect significant change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SICAS participation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-0.011</cdr:x>
      <cdr:y>0.9265</cdr:y>
    </cdr:from>
    <cdr:to>
      <cdr:x>0.891</cdr:x>
      <cdr:y>1</cdr:y>
    </cdr:to>
    <cdr:sp>
      <cdr:nvSpPr>
        <cdr:cNvPr id="1" name="TextBox 80"/>
        <cdr:cNvSpPr txBox="1">
          <a:spLocks noChangeArrowheads="1"/>
        </cdr:cNvSpPr>
      </cdr:nvSpPr>
      <cdr:spPr>
        <a:xfrm>
          <a:off x="-47624" y="2628900"/>
          <a:ext cx="41624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*Note:  statistics beyond 2Q '11 reflect significant ch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nge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SICAS participation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-0.00575</cdr:x>
      <cdr:y>0.93425</cdr:y>
    </cdr:from>
    <cdr:to>
      <cdr:x>0.879</cdr:x>
      <cdr:y>1</cdr:y>
    </cdr:to>
    <cdr:sp>
      <cdr:nvSpPr>
        <cdr:cNvPr id="1" name="TextBox 80"/>
        <cdr:cNvSpPr txBox="1">
          <a:spLocks noChangeArrowheads="1"/>
        </cdr:cNvSpPr>
      </cdr:nvSpPr>
      <cdr:spPr>
        <a:xfrm>
          <a:off x="-19049" y="2457450"/>
          <a:ext cx="410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*Note:  statistics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beyond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2Q '11 reflect significant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hange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SICAS  participation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65"/>
  <sheetViews>
    <sheetView tabSelected="1" zoomScale="80" zoomScaleNormal="80" zoomScalePageLayoutView="0" workbookViewId="0" topLeftCell="A1">
      <selection activeCell="Z225" sqref="Z225"/>
    </sheetView>
  </sheetViews>
  <sheetFormatPr defaultColWidth="9.140625" defaultRowHeight="12.75"/>
  <cols>
    <col min="1" max="1" width="2.00390625" style="2" customWidth="1"/>
    <col min="2" max="2" width="5.57421875" style="2" customWidth="1"/>
    <col min="3" max="3" width="12.7109375" style="2" customWidth="1"/>
    <col min="4" max="4" width="27.8515625" style="2" customWidth="1"/>
    <col min="5" max="9" width="7.57421875" style="2" hidden="1" customWidth="1"/>
    <col min="10" max="17" width="7.57421875" style="2" customWidth="1"/>
    <col min="18" max="18" width="9.140625" style="2" customWidth="1"/>
    <col min="19" max="19" width="9.140625" style="79" customWidth="1"/>
    <col min="20" max="21" width="9.140625" style="2" customWidth="1"/>
    <col min="22" max="16384" width="9.140625" style="2" customWidth="1"/>
  </cols>
  <sheetData>
    <row r="1" spans="3:8" ht="23.25" customHeight="1">
      <c r="C1" s="38"/>
      <c r="D1" s="1"/>
      <c r="G1" s="3"/>
      <c r="H1" s="4"/>
    </row>
    <row r="2" ht="12.75" customHeight="1"/>
    <row r="3" ht="55.5" customHeight="1">
      <c r="D3" s="5"/>
    </row>
    <row r="4" spans="2:21" s="90" customFormat="1" ht="34.5" customHeight="1">
      <c r="B4" s="131" t="s">
        <v>77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</row>
    <row r="5" ht="42.75" customHeight="1">
      <c r="I5" s="4"/>
    </row>
    <row r="24" spans="5:16" ht="12.75"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5:16" ht="12.75"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5:16" ht="12.75">
      <c r="E26" s="6"/>
      <c r="G26" s="6"/>
      <c r="I26" s="6"/>
      <c r="K26" s="6"/>
      <c r="L26" s="6"/>
      <c r="M26" s="6"/>
      <c r="N26" s="6"/>
      <c r="O26" s="6"/>
      <c r="P26" s="6"/>
    </row>
    <row r="27" spans="5:16" ht="12.75">
      <c r="E27" s="6"/>
      <c r="G27" s="6"/>
      <c r="I27" s="6"/>
      <c r="K27" s="6"/>
      <c r="L27" s="6"/>
      <c r="M27" s="6"/>
      <c r="N27" s="6"/>
      <c r="O27" s="6"/>
      <c r="P27" s="6"/>
    </row>
    <row r="28" spans="5:16" ht="12.75">
      <c r="E28" s="6"/>
      <c r="G28" s="6"/>
      <c r="I28" s="6"/>
      <c r="K28" s="6"/>
      <c r="L28" s="6"/>
      <c r="M28" s="6"/>
      <c r="N28" s="6"/>
      <c r="O28" s="6"/>
      <c r="P28" s="6"/>
    </row>
    <row r="29" spans="5:16" ht="12.75">
      <c r="E29" s="6"/>
      <c r="G29" s="6"/>
      <c r="I29" s="6"/>
      <c r="K29" s="6"/>
      <c r="L29" s="6"/>
      <c r="M29" s="6"/>
      <c r="N29" s="6"/>
      <c r="O29" s="6"/>
      <c r="P29" s="6"/>
    </row>
    <row r="30" spans="3:16" ht="12.75">
      <c r="C30" s="88"/>
      <c r="E30" s="6"/>
      <c r="G30" s="6"/>
      <c r="I30" s="6"/>
      <c r="K30" s="6"/>
      <c r="L30" s="6"/>
      <c r="M30" s="6"/>
      <c r="N30" s="6"/>
      <c r="O30" s="6"/>
      <c r="P30" s="6"/>
    </row>
    <row r="31" spans="5:16" ht="12.75">
      <c r="E31" s="6"/>
      <c r="G31" s="6"/>
      <c r="I31" s="6"/>
      <c r="K31" s="6"/>
      <c r="L31" s="6"/>
      <c r="M31" s="6"/>
      <c r="N31" s="6"/>
      <c r="O31" s="6"/>
      <c r="P31" s="6"/>
    </row>
    <row r="32" spans="5:16" ht="12.75">
      <c r="E32" s="6"/>
      <c r="G32" s="6"/>
      <c r="I32" s="6"/>
      <c r="K32" s="6"/>
      <c r="L32" s="6"/>
      <c r="M32" s="6"/>
      <c r="N32" s="6"/>
      <c r="O32" s="6"/>
      <c r="P32" s="6"/>
    </row>
    <row r="33" spans="5:16" ht="12.75">
      <c r="E33" s="6"/>
      <c r="G33" s="6"/>
      <c r="I33" s="6"/>
      <c r="K33" s="6"/>
      <c r="L33" s="6"/>
      <c r="M33" s="6"/>
      <c r="N33" s="6"/>
      <c r="O33" s="6"/>
      <c r="P33" s="6"/>
    </row>
    <row r="34" spans="5:16" ht="12.75">
      <c r="E34" s="6"/>
      <c r="G34" s="6"/>
      <c r="I34" s="6"/>
      <c r="K34" s="6"/>
      <c r="L34" s="6"/>
      <c r="M34" s="6"/>
      <c r="N34" s="6"/>
      <c r="O34" s="6"/>
      <c r="P34" s="6"/>
    </row>
    <row r="35" spans="5:16" ht="12.75">
      <c r="E35" s="6"/>
      <c r="G35" s="6"/>
      <c r="I35" s="6"/>
      <c r="K35" s="6"/>
      <c r="L35" s="6"/>
      <c r="M35" s="6"/>
      <c r="N35" s="6"/>
      <c r="O35" s="6"/>
      <c r="P35" s="6"/>
    </row>
    <row r="36" spans="3:16" ht="12.75">
      <c r="C36" s="7"/>
      <c r="E36" s="6"/>
      <c r="G36" s="6"/>
      <c r="I36" s="6"/>
      <c r="K36" s="6"/>
      <c r="L36" s="6"/>
      <c r="M36" s="6"/>
      <c r="N36" s="6"/>
      <c r="O36" s="6"/>
      <c r="P36" s="6"/>
    </row>
    <row r="37" spans="5:16" ht="12.75">
      <c r="E37" s="6"/>
      <c r="G37" s="6"/>
      <c r="I37" s="6"/>
      <c r="K37" s="6"/>
      <c r="L37" s="6"/>
      <c r="M37" s="6"/>
      <c r="N37" s="6"/>
      <c r="O37" s="6"/>
      <c r="P37" s="6"/>
    </row>
    <row r="38" spans="5:16" ht="12.75">
      <c r="E38" s="6"/>
      <c r="G38" s="6"/>
      <c r="I38" s="6"/>
      <c r="K38" s="6"/>
      <c r="L38" s="6"/>
      <c r="M38" s="6"/>
      <c r="N38" s="6"/>
      <c r="O38" s="6"/>
      <c r="P38" s="6"/>
    </row>
    <row r="39" spans="5:16" ht="12.75">
      <c r="E39" s="6"/>
      <c r="G39" s="6"/>
      <c r="I39" s="6"/>
      <c r="K39" s="6"/>
      <c r="L39" s="6"/>
      <c r="M39" s="6"/>
      <c r="N39" s="6"/>
      <c r="O39" s="6"/>
      <c r="P39" s="6"/>
    </row>
    <row r="40" spans="5:16" ht="12.75">
      <c r="E40" s="6"/>
      <c r="G40" s="6"/>
      <c r="I40" s="6"/>
      <c r="K40" s="6"/>
      <c r="L40" s="6"/>
      <c r="M40" s="6"/>
      <c r="N40" s="6"/>
      <c r="O40" s="6"/>
      <c r="P40" s="6"/>
    </row>
    <row r="41" spans="5:16" ht="12.75">
      <c r="E41" s="6"/>
      <c r="G41" s="6"/>
      <c r="I41" s="6"/>
      <c r="K41" s="6"/>
      <c r="L41" s="6"/>
      <c r="M41" s="6"/>
      <c r="N41" s="6"/>
      <c r="O41" s="6"/>
      <c r="P41" s="6"/>
    </row>
    <row r="42" spans="5:16" ht="12.75">
      <c r="E42" s="6"/>
      <c r="G42" s="6"/>
      <c r="I42" s="6"/>
      <c r="K42" s="6"/>
      <c r="L42" s="6"/>
      <c r="M42" s="6"/>
      <c r="N42" s="6"/>
      <c r="O42" s="6"/>
      <c r="P42" s="6"/>
    </row>
    <row r="43" spans="5:16" ht="12.75">
      <c r="E43" s="6"/>
      <c r="G43" s="6"/>
      <c r="I43" s="6"/>
      <c r="K43" s="6"/>
      <c r="L43" s="6"/>
      <c r="M43" s="6"/>
      <c r="N43" s="6"/>
      <c r="O43" s="6"/>
      <c r="P43" s="6"/>
    </row>
    <row r="44" spans="5:16" ht="12.75">
      <c r="E44" s="6"/>
      <c r="G44" s="6"/>
      <c r="I44" s="6"/>
      <c r="K44" s="6"/>
      <c r="L44" s="6"/>
      <c r="M44" s="6"/>
      <c r="N44" s="6"/>
      <c r="O44" s="6"/>
      <c r="P44" s="6"/>
    </row>
    <row r="45" spans="5:16" ht="12.75">
      <c r="E45" s="6"/>
      <c r="G45" s="6"/>
      <c r="I45" s="6"/>
      <c r="K45" s="6"/>
      <c r="L45" s="6"/>
      <c r="M45" s="6"/>
      <c r="N45" s="6"/>
      <c r="O45" s="6"/>
      <c r="P45" s="6"/>
    </row>
    <row r="46" spans="5:16" ht="12.75">
      <c r="E46" s="6"/>
      <c r="G46" s="6"/>
      <c r="I46" s="6"/>
      <c r="K46" s="6"/>
      <c r="L46" s="6"/>
      <c r="M46" s="6"/>
      <c r="N46" s="6"/>
      <c r="O46" s="6"/>
      <c r="P46" s="6"/>
    </row>
    <row r="47" spans="5:16" ht="12.75">
      <c r="E47" s="6"/>
      <c r="G47" s="6"/>
      <c r="I47" s="6"/>
      <c r="K47" s="6"/>
      <c r="L47" s="6"/>
      <c r="M47" s="6"/>
      <c r="N47" s="6"/>
      <c r="O47" s="6"/>
      <c r="P47" s="6"/>
    </row>
    <row r="48" spans="5:21" ht="25.5">
      <c r="E48" s="8" t="s">
        <v>30</v>
      </c>
      <c r="F48" s="9" t="s">
        <v>31</v>
      </c>
      <c r="G48" s="9" t="s">
        <v>32</v>
      </c>
      <c r="H48" s="9" t="s">
        <v>33</v>
      </c>
      <c r="I48" s="9" t="s">
        <v>34</v>
      </c>
      <c r="J48" s="9" t="s">
        <v>35</v>
      </c>
      <c r="K48" s="9" t="s">
        <v>36</v>
      </c>
      <c r="L48" s="9" t="s">
        <v>37</v>
      </c>
      <c r="M48" s="8" t="s">
        <v>40</v>
      </c>
      <c r="N48" s="9" t="s">
        <v>44</v>
      </c>
      <c r="O48" s="8" t="s">
        <v>45</v>
      </c>
      <c r="P48" s="8" t="s">
        <v>46</v>
      </c>
      <c r="Q48" s="9" t="s">
        <v>49</v>
      </c>
      <c r="R48" s="93" t="s">
        <v>50</v>
      </c>
      <c r="S48" s="112" t="s">
        <v>51</v>
      </c>
      <c r="T48" s="8" t="s">
        <v>47</v>
      </c>
      <c r="U48" s="113" t="s">
        <v>48</v>
      </c>
    </row>
    <row r="49" spans="2:22" ht="12.75">
      <c r="B49" s="133" t="s">
        <v>16</v>
      </c>
      <c r="C49" s="136" t="s">
        <v>1</v>
      </c>
      <c r="D49" s="10" t="s">
        <v>3</v>
      </c>
      <c r="E49" s="11">
        <f aca="true" t="shared" si="0" ref="E49:O49">E328*0.391+E319</f>
        <v>2117.8779000000004</v>
      </c>
      <c r="F49" s="11">
        <f t="shared" si="0"/>
        <v>2151.917</v>
      </c>
      <c r="G49" s="11">
        <f t="shared" si="0"/>
        <v>2197.8269999999998</v>
      </c>
      <c r="H49" s="12">
        <f t="shared" si="0"/>
        <v>2223.1301</v>
      </c>
      <c r="I49" s="13">
        <f t="shared" si="0"/>
        <v>2187.1533</v>
      </c>
      <c r="J49" s="13">
        <f t="shared" si="0"/>
        <v>1995.0022999999999</v>
      </c>
      <c r="K49" s="13">
        <f t="shared" si="0"/>
        <v>1947.9462</v>
      </c>
      <c r="L49" s="14">
        <f t="shared" si="0"/>
        <v>1926.7961</v>
      </c>
      <c r="M49" s="12">
        <f t="shared" si="0"/>
        <v>1933.1878</v>
      </c>
      <c r="N49" s="14">
        <f t="shared" si="0"/>
        <v>1926.8726</v>
      </c>
      <c r="O49" s="11">
        <f t="shared" si="0"/>
        <v>1938.0342</v>
      </c>
      <c r="P49" s="12">
        <f aca="true" t="shared" si="1" ref="P49:U49">P328*0.391+P319</f>
        <v>1953.0058000000001</v>
      </c>
      <c r="Q49" s="84">
        <f t="shared" si="1"/>
        <v>2033.97661</v>
      </c>
      <c r="R49" s="23">
        <f t="shared" si="1"/>
        <v>2051.7280650000002</v>
      </c>
      <c r="S49" s="111">
        <f t="shared" si="1"/>
        <v>1726.807785</v>
      </c>
      <c r="T49" s="15">
        <f t="shared" si="1"/>
        <v>1783.6408239999998</v>
      </c>
      <c r="U49" s="114">
        <f t="shared" si="1"/>
        <v>1835.5982669999999</v>
      </c>
      <c r="V49" s="76"/>
    </row>
    <row r="50" spans="2:22" ht="12.75">
      <c r="B50" s="134"/>
      <c r="C50" s="139"/>
      <c r="D50" s="17" t="s">
        <v>6</v>
      </c>
      <c r="E50" s="12">
        <v>1.2</v>
      </c>
      <c r="F50" s="13">
        <f aca="true" t="shared" si="2" ref="F50:Q50">(F49/E49-1)*100</f>
        <v>1.6072267433358434</v>
      </c>
      <c r="G50" s="13">
        <f t="shared" si="2"/>
        <v>2.1334465966856397</v>
      </c>
      <c r="H50" s="13">
        <f t="shared" si="2"/>
        <v>1.151278057827132</v>
      </c>
      <c r="I50" s="13">
        <f t="shared" si="2"/>
        <v>-1.6182948537289743</v>
      </c>
      <c r="J50" s="13">
        <f>(J49/I49-1)*100</f>
        <v>-8.785438130925716</v>
      </c>
      <c r="K50" s="14">
        <f t="shared" si="2"/>
        <v>-2.358699035083811</v>
      </c>
      <c r="L50" s="18">
        <f t="shared" si="2"/>
        <v>-1.0857640729502682</v>
      </c>
      <c r="M50" s="12">
        <f t="shared" si="2"/>
        <v>0.33172684956128684</v>
      </c>
      <c r="N50" s="14">
        <f t="shared" si="2"/>
        <v>-0.3266728664437002</v>
      </c>
      <c r="O50" s="11">
        <f t="shared" si="2"/>
        <v>0.5792598846441788</v>
      </c>
      <c r="P50" s="12">
        <f t="shared" si="2"/>
        <v>0.7725147471597804</v>
      </c>
      <c r="Q50" s="85">
        <f t="shared" si="2"/>
        <v>4.14595850150572</v>
      </c>
      <c r="R50" s="23">
        <f>(R49/Q49-1)*100</f>
        <v>0.8727462701746846</v>
      </c>
      <c r="S50" s="107"/>
      <c r="T50" s="15">
        <f>(T49/S49-1)*100</f>
        <v>3.291219757849295</v>
      </c>
      <c r="U50" s="114">
        <f>(U49/T49-1)*100</f>
        <v>2.9129992037006724</v>
      </c>
      <c r="V50" s="76"/>
    </row>
    <row r="51" spans="2:22" ht="12.75">
      <c r="B51" s="134"/>
      <c r="C51" s="140"/>
      <c r="D51" s="17" t="s">
        <v>4</v>
      </c>
      <c r="E51" s="12">
        <v>12.4</v>
      </c>
      <c r="F51" s="13">
        <v>15</v>
      </c>
      <c r="G51" s="13">
        <v>11.5</v>
      </c>
      <c r="H51" s="13">
        <v>6.2</v>
      </c>
      <c r="I51" s="13">
        <f aca="true" t="shared" si="3" ref="I51:Q51">(I49/E49-1)*100</f>
        <v>3.270981769062309</v>
      </c>
      <c r="J51" s="13">
        <f>(J49/F49-1)*100</f>
        <v>-7.291856516770867</v>
      </c>
      <c r="K51" s="14">
        <f>(K49/G49-1)*100</f>
        <v>-11.369448095778223</v>
      </c>
      <c r="L51" s="11">
        <f>(L49/H49-1)*100</f>
        <v>-13.329584264996452</v>
      </c>
      <c r="M51" s="12">
        <f>(M49/I49-1)*100</f>
        <v>-11.611691782190125</v>
      </c>
      <c r="N51" s="14">
        <f t="shared" si="3"/>
        <v>-3.4150186192767773</v>
      </c>
      <c r="O51" s="11">
        <f t="shared" si="3"/>
        <v>-0.5088436220671788</v>
      </c>
      <c r="P51" s="12">
        <f t="shared" si="3"/>
        <v>1.3602736688121952</v>
      </c>
      <c r="Q51" s="85">
        <f t="shared" si="3"/>
        <v>5.213606769088863</v>
      </c>
      <c r="R51" s="23">
        <f>(R49/N49-1)*100</f>
        <v>6.479694869292363</v>
      </c>
      <c r="S51" s="123"/>
      <c r="T51" s="124"/>
      <c r="U51" s="124"/>
      <c r="V51" s="76"/>
    </row>
    <row r="52" spans="2:22" ht="12.75">
      <c r="B52" s="134"/>
      <c r="C52" s="136" t="s">
        <v>2</v>
      </c>
      <c r="D52" s="10" t="s">
        <v>3</v>
      </c>
      <c r="E52" s="11">
        <f aca="true" t="shared" si="4" ref="E52:O52">E331*0.391+E322</f>
        <v>1914.5364999999997</v>
      </c>
      <c r="F52" s="11">
        <f t="shared" si="4"/>
        <v>1946.5967</v>
      </c>
      <c r="G52" s="11">
        <f t="shared" si="4"/>
        <v>1962.1375</v>
      </c>
      <c r="H52" s="12">
        <f t="shared" si="4"/>
        <v>1937.0434</v>
      </c>
      <c r="I52" s="13">
        <f t="shared" si="4"/>
        <v>1493.2261999999998</v>
      </c>
      <c r="J52" s="13">
        <f t="shared" si="4"/>
        <v>1133.2818000000002</v>
      </c>
      <c r="K52" s="14">
        <f t="shared" si="4"/>
        <v>1521.0554</v>
      </c>
      <c r="L52" s="11">
        <f t="shared" si="4"/>
        <v>1676.8775</v>
      </c>
      <c r="M52" s="12">
        <f t="shared" si="4"/>
        <v>1724.8266</v>
      </c>
      <c r="N52" s="14">
        <f t="shared" si="4"/>
        <v>1795.7356</v>
      </c>
      <c r="O52" s="11">
        <f t="shared" si="4"/>
        <v>1853.3114</v>
      </c>
      <c r="P52" s="12">
        <f aca="true" t="shared" si="5" ref="P52:U52">P331*0.391+P322</f>
        <v>1858.3497999999997</v>
      </c>
      <c r="Q52" s="84">
        <f t="shared" si="5"/>
        <v>1894.18635</v>
      </c>
      <c r="R52" s="23">
        <f t="shared" si="5"/>
        <v>1931.9578219999999</v>
      </c>
      <c r="S52" s="122">
        <f t="shared" si="5"/>
        <v>1592.281698</v>
      </c>
      <c r="T52" s="16">
        <f t="shared" si="5"/>
        <v>1627.1900349999999</v>
      </c>
      <c r="U52" s="120">
        <f t="shared" si="5"/>
        <v>1616.1942920000004</v>
      </c>
      <c r="V52" s="76"/>
    </row>
    <row r="53" spans="2:22" ht="12.75">
      <c r="B53" s="134"/>
      <c r="C53" s="139"/>
      <c r="D53" s="17" t="s">
        <v>6</v>
      </c>
      <c r="E53" s="12">
        <v>1.8</v>
      </c>
      <c r="F53" s="13">
        <f aca="true" t="shared" si="6" ref="F53:Q53">(F52/E52-1)*100</f>
        <v>1.674567186366005</v>
      </c>
      <c r="G53" s="13">
        <f t="shared" si="6"/>
        <v>0.798357461512178</v>
      </c>
      <c r="H53" s="13">
        <f t="shared" si="6"/>
        <v>-1.2789164877588854</v>
      </c>
      <c r="I53" s="13">
        <f t="shared" si="6"/>
        <v>-22.9120937610381</v>
      </c>
      <c r="J53" s="13">
        <f>(J52/I52-1)*100</f>
        <v>-24.105148972071323</v>
      </c>
      <c r="K53" s="14">
        <f t="shared" si="6"/>
        <v>34.2168735084248</v>
      </c>
      <c r="L53" s="11">
        <f t="shared" si="6"/>
        <v>10.244340870161617</v>
      </c>
      <c r="M53" s="12">
        <f t="shared" si="6"/>
        <v>2.859427716097329</v>
      </c>
      <c r="N53" s="14">
        <f t="shared" si="6"/>
        <v>4.111079919569871</v>
      </c>
      <c r="O53" s="11">
        <f t="shared" si="6"/>
        <v>3.2062515216605414</v>
      </c>
      <c r="P53" s="12">
        <f t="shared" si="6"/>
        <v>0.27185933243596416</v>
      </c>
      <c r="Q53" s="85">
        <f t="shared" si="6"/>
        <v>1.928407127657028</v>
      </c>
      <c r="R53" s="23">
        <f>(R52/Q52-1)*100</f>
        <v>1.9940737087457139</v>
      </c>
      <c r="S53" s="123"/>
      <c r="T53" s="16">
        <f>(T52/S52-1)*100</f>
        <v>2.192346809226464</v>
      </c>
      <c r="U53" s="120">
        <f>(U52/T52-1)*100</f>
        <v>-0.6757503895357564</v>
      </c>
      <c r="V53" s="76"/>
    </row>
    <row r="54" spans="2:22" ht="12.75">
      <c r="B54" s="134"/>
      <c r="C54" s="140"/>
      <c r="D54" s="17" t="s">
        <v>4</v>
      </c>
      <c r="E54" s="12">
        <v>17.6</v>
      </c>
      <c r="F54" s="13">
        <v>19.4</v>
      </c>
      <c r="G54" s="13">
        <v>11.5</v>
      </c>
      <c r="H54" s="13">
        <v>3</v>
      </c>
      <c r="I54" s="13">
        <f aca="true" t="shared" si="7" ref="I54:Q54">(I52/E52-1)*100</f>
        <v>-22.0058640825077</v>
      </c>
      <c r="J54" s="13">
        <f>(J52/F52-1)*100</f>
        <v>-41.78137669708367</v>
      </c>
      <c r="K54" s="14">
        <f>(K52/G52-1)*100</f>
        <v>-22.479673315453176</v>
      </c>
      <c r="L54" s="11">
        <f>(L52/H52-1)*100</f>
        <v>-13.43108264894839</v>
      </c>
      <c r="M54" s="12">
        <f>(M52/I52-1)*100</f>
        <v>15.51006806604387</v>
      </c>
      <c r="N54" s="14">
        <f t="shared" si="7"/>
        <v>58.45446384120876</v>
      </c>
      <c r="O54" s="11">
        <f t="shared" si="7"/>
        <v>21.843780312012306</v>
      </c>
      <c r="P54" s="12">
        <f t="shared" si="7"/>
        <v>10.822036791596258</v>
      </c>
      <c r="Q54" s="85">
        <f t="shared" si="7"/>
        <v>9.818943539020086</v>
      </c>
      <c r="R54" s="23">
        <f>(R52/N52-1)*100</f>
        <v>7.585872998229792</v>
      </c>
      <c r="S54" s="123"/>
      <c r="T54" s="124"/>
      <c r="U54" s="124"/>
      <c r="V54" s="76"/>
    </row>
    <row r="55" spans="2:22" ht="12.75">
      <c r="B55" s="135"/>
      <c r="C55" s="19" t="s">
        <v>14</v>
      </c>
      <c r="D55" s="17" t="s">
        <v>8</v>
      </c>
      <c r="E55" s="15">
        <f aca="true" t="shared" si="8" ref="E55:P55">100*E52/E49</f>
        <v>90.39881383152444</v>
      </c>
      <c r="F55" s="20">
        <f t="shared" si="8"/>
        <v>90.45872587093277</v>
      </c>
      <c r="G55" s="21">
        <f t="shared" si="8"/>
        <v>89.27624876753266</v>
      </c>
      <c r="H55" s="22">
        <f t="shared" si="8"/>
        <v>87.13135592019559</v>
      </c>
      <c r="I55" s="16">
        <f t="shared" si="8"/>
        <v>68.27258976314097</v>
      </c>
      <c r="J55" s="21">
        <f t="shared" si="8"/>
        <v>56.80603977248549</v>
      </c>
      <c r="K55" s="16">
        <f t="shared" si="8"/>
        <v>78.08508263729254</v>
      </c>
      <c r="L55" s="15">
        <f t="shared" si="8"/>
        <v>87.02931773631886</v>
      </c>
      <c r="M55" s="23">
        <f t="shared" si="8"/>
        <v>89.22188521984259</v>
      </c>
      <c r="N55" s="16">
        <f t="shared" si="8"/>
        <v>93.19430874672254</v>
      </c>
      <c r="O55" s="15">
        <f t="shared" si="8"/>
        <v>95.62841563889843</v>
      </c>
      <c r="P55" s="15">
        <f t="shared" si="8"/>
        <v>95.15331700499813</v>
      </c>
      <c r="Q55" s="39">
        <f>100*Q52/Q49</f>
        <v>93.12724348388649</v>
      </c>
      <c r="R55" s="22">
        <f>100*R52/R49</f>
        <v>94.1624699177666</v>
      </c>
      <c r="S55" s="111">
        <f>100*S52/S49</f>
        <v>92.20955058411438</v>
      </c>
      <c r="T55" s="15">
        <f>100*T52/T49</f>
        <v>91.22857097152874</v>
      </c>
      <c r="U55" s="114">
        <f>100*U52/U49</f>
        <v>88.0472770679512</v>
      </c>
      <c r="V55" s="76"/>
    </row>
    <row r="56" spans="2:22" ht="12.75">
      <c r="B56" s="87"/>
      <c r="E56" s="6"/>
      <c r="G56" s="6"/>
      <c r="I56" s="6"/>
      <c r="K56" s="6"/>
      <c r="L56" s="6"/>
      <c r="M56" s="6"/>
      <c r="N56" s="6"/>
      <c r="O56" s="6"/>
      <c r="P56" s="6"/>
      <c r="Q56" s="25"/>
      <c r="R56" s="25"/>
      <c r="S56" s="81"/>
      <c r="T56" s="119"/>
      <c r="U56" s="73"/>
      <c r="V56" s="76"/>
    </row>
    <row r="57" spans="2:22" ht="12.75">
      <c r="B57" s="24"/>
      <c r="E57" s="6"/>
      <c r="G57" s="6"/>
      <c r="I57" s="26"/>
      <c r="J57" s="27"/>
      <c r="K57" s="6"/>
      <c r="L57" s="6"/>
      <c r="M57" s="6"/>
      <c r="N57" s="6"/>
      <c r="O57" s="6"/>
      <c r="P57" s="6"/>
      <c r="Q57" s="25"/>
      <c r="R57" s="25"/>
      <c r="S57" s="81"/>
      <c r="T57" s="119"/>
      <c r="U57" s="73"/>
      <c r="V57" s="76"/>
    </row>
    <row r="58" spans="2:22" ht="12.75">
      <c r="B58" s="133" t="s">
        <v>26</v>
      </c>
      <c r="C58" s="136" t="s">
        <v>1</v>
      </c>
      <c r="D58" s="10" t="s">
        <v>5</v>
      </c>
      <c r="E58" s="14">
        <v>362</v>
      </c>
      <c r="F58" s="14">
        <v>363</v>
      </c>
      <c r="G58" s="14">
        <v>362.9</v>
      </c>
      <c r="H58" s="28">
        <v>362.1</v>
      </c>
      <c r="I58" s="13">
        <v>352.4</v>
      </c>
      <c r="J58" s="28">
        <v>334.2</v>
      </c>
      <c r="K58" s="11">
        <v>324.1</v>
      </c>
      <c r="L58" s="11">
        <v>319.1</v>
      </c>
      <c r="M58" s="11">
        <v>312.2</v>
      </c>
      <c r="N58" s="29">
        <v>320.2</v>
      </c>
      <c r="O58" s="11">
        <v>333.7</v>
      </c>
      <c r="P58" s="11">
        <v>344.4</v>
      </c>
      <c r="Q58" s="15">
        <v>354.351</v>
      </c>
      <c r="R58" s="23">
        <v>360.174</v>
      </c>
      <c r="S58" s="111">
        <v>365.585</v>
      </c>
      <c r="T58" s="15">
        <v>364.475</v>
      </c>
      <c r="U58" s="114">
        <v>359.816</v>
      </c>
      <c r="V58" s="76"/>
    </row>
    <row r="59" spans="2:22" ht="12.75">
      <c r="B59" s="143"/>
      <c r="C59" s="141"/>
      <c r="D59" s="17" t="s">
        <v>6</v>
      </c>
      <c r="E59" s="15">
        <v>1.9</v>
      </c>
      <c r="F59" s="15">
        <f aca="true" t="shared" si="9" ref="F59:Q59">(F58/E58-1)*100</f>
        <v>0.2762430939226457</v>
      </c>
      <c r="G59" s="23">
        <f t="shared" si="9"/>
        <v>-0.027548209366401455</v>
      </c>
      <c r="H59" s="16">
        <f t="shared" si="9"/>
        <v>-0.22044640396802206</v>
      </c>
      <c r="I59" s="23">
        <f t="shared" si="9"/>
        <v>-2.6788180060756783</v>
      </c>
      <c r="J59" s="16">
        <f>(J58/I58-1)*100</f>
        <v>-5.1645856980703675</v>
      </c>
      <c r="K59" s="15">
        <f t="shared" si="9"/>
        <v>-3.022142429682817</v>
      </c>
      <c r="L59" s="15">
        <f t="shared" si="9"/>
        <v>-1.5427337241592065</v>
      </c>
      <c r="M59" s="23">
        <f t="shared" si="9"/>
        <v>-2.1623315575054924</v>
      </c>
      <c r="N59" s="16">
        <f t="shared" si="9"/>
        <v>2.5624599615631016</v>
      </c>
      <c r="O59" s="15">
        <f t="shared" si="9"/>
        <v>4.2161149281698895</v>
      </c>
      <c r="P59" s="15">
        <f t="shared" si="9"/>
        <v>3.2064728798321784</v>
      </c>
      <c r="Q59" s="15">
        <f t="shared" si="9"/>
        <v>2.889372822299663</v>
      </c>
      <c r="R59" s="22">
        <f>(R58/Q58-1)*100</f>
        <v>1.6432858944944284</v>
      </c>
      <c r="S59" s="107"/>
      <c r="T59" s="15">
        <f>(T58/S58-1)*100</f>
        <v>-0.30362296046061443</v>
      </c>
      <c r="U59" s="114">
        <f>(U58/T58-1)*100</f>
        <v>-1.2782769737293531</v>
      </c>
      <c r="V59" s="76"/>
    </row>
    <row r="60" spans="2:22" ht="12.75" customHeight="1">
      <c r="B60" s="143"/>
      <c r="C60" s="142"/>
      <c r="D60" s="30" t="s">
        <v>4</v>
      </c>
      <c r="E60" s="31" t="s">
        <v>24</v>
      </c>
      <c r="F60" s="31">
        <v>7.2</v>
      </c>
      <c r="G60" s="32">
        <v>1</v>
      </c>
      <c r="H60" s="14">
        <v>1.9</v>
      </c>
      <c r="I60" s="18">
        <f aca="true" t="shared" si="10" ref="I60:Q60">(I58/E58-1)*100</f>
        <v>-2.6519337016574607</v>
      </c>
      <c r="J60" s="33">
        <f>(J58/F58-1)*100</f>
        <v>-7.933884297520666</v>
      </c>
      <c r="K60" s="18">
        <f>(K58/G58-1)*100</f>
        <v>-10.691650592449697</v>
      </c>
      <c r="L60" s="18">
        <f>(L58/H58-1)*100</f>
        <v>-11.87517260425297</v>
      </c>
      <c r="M60" s="34">
        <f>(M58/I58-1)*100</f>
        <v>-11.407491486946652</v>
      </c>
      <c r="N60" s="14">
        <f t="shared" si="10"/>
        <v>-4.189108318372236</v>
      </c>
      <c r="O60" s="18">
        <f t="shared" si="10"/>
        <v>2.962048750385682</v>
      </c>
      <c r="P60" s="18">
        <f t="shared" si="10"/>
        <v>7.928549044186761</v>
      </c>
      <c r="Q60" s="20">
        <f t="shared" si="10"/>
        <v>13.501281229980776</v>
      </c>
      <c r="R60" s="22">
        <f>(R58/N58-1)*100</f>
        <v>12.48407245471579</v>
      </c>
      <c r="S60" s="121"/>
      <c r="T60" s="124"/>
      <c r="U60" s="124"/>
      <c r="V60" s="76"/>
    </row>
    <row r="61" spans="2:22" ht="12.75">
      <c r="B61" s="143"/>
      <c r="C61" s="136" t="s">
        <v>2</v>
      </c>
      <c r="D61" s="10" t="s">
        <v>5</v>
      </c>
      <c r="E61" s="14">
        <v>307.1</v>
      </c>
      <c r="F61" s="14">
        <v>296.4</v>
      </c>
      <c r="G61" s="14">
        <v>304.5</v>
      </c>
      <c r="H61" s="35">
        <v>307.8</v>
      </c>
      <c r="I61" s="13">
        <v>244.8</v>
      </c>
      <c r="J61" s="28">
        <v>142.4</v>
      </c>
      <c r="K61" s="11">
        <v>211.1</v>
      </c>
      <c r="L61" s="11">
        <v>258.5</v>
      </c>
      <c r="M61" s="11">
        <v>284.7</v>
      </c>
      <c r="N61" s="33">
        <v>308.8</v>
      </c>
      <c r="O61" s="11">
        <v>317.6</v>
      </c>
      <c r="P61" s="11">
        <v>321.4</v>
      </c>
      <c r="Q61" s="15">
        <v>320.144</v>
      </c>
      <c r="R61" s="23">
        <v>321.873</v>
      </c>
      <c r="S61" s="122">
        <v>336.473</v>
      </c>
      <c r="T61" s="16">
        <v>310.258</v>
      </c>
      <c r="U61" s="120">
        <v>251.311</v>
      </c>
      <c r="V61" s="76"/>
    </row>
    <row r="62" spans="2:22" ht="12.75">
      <c r="B62" s="143"/>
      <c r="C62" s="139"/>
      <c r="D62" s="17" t="s">
        <v>7</v>
      </c>
      <c r="E62" s="11">
        <v>0.8</v>
      </c>
      <c r="F62" s="11">
        <f aca="true" t="shared" si="11" ref="F62:Q62">(F61/E61-1)*100</f>
        <v>-3.4842070986649487</v>
      </c>
      <c r="G62" s="12">
        <f t="shared" si="11"/>
        <v>2.7327935222672073</v>
      </c>
      <c r="H62" s="14">
        <f t="shared" si="11"/>
        <v>1.0837438423645374</v>
      </c>
      <c r="I62" s="12">
        <f t="shared" si="11"/>
        <v>-20.467836257309948</v>
      </c>
      <c r="J62" s="14">
        <f>(J61/I61-1)*100</f>
        <v>-41.83006535947712</v>
      </c>
      <c r="K62" s="11">
        <f t="shared" si="11"/>
        <v>48.244382022471896</v>
      </c>
      <c r="L62" s="11">
        <f t="shared" si="11"/>
        <v>22.45381335859782</v>
      </c>
      <c r="M62" s="12">
        <f t="shared" si="11"/>
        <v>10.135396518375227</v>
      </c>
      <c r="N62" s="14">
        <f t="shared" si="11"/>
        <v>8.465050930804363</v>
      </c>
      <c r="O62" s="11">
        <f t="shared" si="11"/>
        <v>2.849740932642497</v>
      </c>
      <c r="P62" s="11">
        <f t="shared" si="11"/>
        <v>1.196473551637256</v>
      </c>
      <c r="Q62" s="15">
        <f t="shared" si="11"/>
        <v>-0.3907902924704332</v>
      </c>
      <c r="R62" s="22">
        <f>(R61/Q61-1)*100</f>
        <v>0.5400694687390573</v>
      </c>
      <c r="S62" s="123"/>
      <c r="T62" s="16">
        <f>(T61/S61-1)*100</f>
        <v>-7.791115483263155</v>
      </c>
      <c r="U62" s="120">
        <f>(U61/T61-1)*100</f>
        <v>-18.999348928955897</v>
      </c>
      <c r="V62" s="76"/>
    </row>
    <row r="63" spans="2:22" ht="12.75">
      <c r="B63" s="143"/>
      <c r="C63" s="140"/>
      <c r="D63" s="17" t="s">
        <v>4</v>
      </c>
      <c r="E63" s="31" t="s">
        <v>24</v>
      </c>
      <c r="F63" s="31">
        <v>-1.4</v>
      </c>
      <c r="G63" s="32">
        <v>-2.3</v>
      </c>
      <c r="H63" s="14">
        <v>1.1</v>
      </c>
      <c r="I63" s="34">
        <f aca="true" t="shared" si="12" ref="I63:Q63">(I61/E61-1)*100</f>
        <v>-20.286551611852822</v>
      </c>
      <c r="J63" s="14">
        <f>(J61/F61-1)*100</f>
        <v>-51.95681511470984</v>
      </c>
      <c r="K63" s="18">
        <f>(K61/G61-1)*100</f>
        <v>-30.67323481116585</v>
      </c>
      <c r="L63" s="18">
        <f>(L61/H61-1)*100</f>
        <v>-16.016894087069534</v>
      </c>
      <c r="M63" s="34">
        <f>(M61/I61-1)*100</f>
        <v>16.299019607843125</v>
      </c>
      <c r="N63" s="14">
        <f t="shared" si="12"/>
        <v>116.85393258426969</v>
      </c>
      <c r="O63" s="18">
        <f t="shared" si="12"/>
        <v>50.45002368545715</v>
      </c>
      <c r="P63" s="18">
        <f t="shared" si="12"/>
        <v>24.332688588007723</v>
      </c>
      <c r="Q63" s="20">
        <f t="shared" si="12"/>
        <v>12.449596066034418</v>
      </c>
      <c r="R63" s="22">
        <f>(R61/N61-1)*100</f>
        <v>4.233484455958547</v>
      </c>
      <c r="S63" s="121"/>
      <c r="T63" s="124"/>
      <c r="U63" s="124"/>
      <c r="V63" s="76"/>
    </row>
    <row r="64" spans="2:22" ht="12.75">
      <c r="B64" s="144"/>
      <c r="C64" s="19" t="s">
        <v>14</v>
      </c>
      <c r="D64" s="17" t="s">
        <v>8</v>
      </c>
      <c r="E64" s="16">
        <f>100*E61/E58</f>
        <v>84.83425414364642</v>
      </c>
      <c r="F64" s="16">
        <f>100*F61/F58</f>
        <v>81.65289256198346</v>
      </c>
      <c r="G64" s="22">
        <f>100*G61/G58</f>
        <v>83.90741251033343</v>
      </c>
      <c r="H64" s="16">
        <f>100*H61/H58</f>
        <v>85.00414250207125</v>
      </c>
      <c r="I64" s="23">
        <f>100*I61/I58</f>
        <v>69.46651532349603</v>
      </c>
      <c r="J64" s="16">
        <f aca="true" t="shared" si="13" ref="J64:O64">100*J61/J58</f>
        <v>42.60921603830042</v>
      </c>
      <c r="K64" s="15">
        <f t="shared" si="13"/>
        <v>65.13421783400184</v>
      </c>
      <c r="L64" s="15">
        <f t="shared" si="13"/>
        <v>81.00908806016922</v>
      </c>
      <c r="M64" s="23">
        <f t="shared" si="13"/>
        <v>91.19154388212685</v>
      </c>
      <c r="N64" s="16">
        <f t="shared" si="13"/>
        <v>96.43972517176765</v>
      </c>
      <c r="O64" s="15">
        <f t="shared" si="13"/>
        <v>95.17530716212168</v>
      </c>
      <c r="P64" s="15">
        <f aca="true" t="shared" si="14" ref="P64:U64">100*P61/P58</f>
        <v>93.32171893147502</v>
      </c>
      <c r="Q64" s="15">
        <f t="shared" si="14"/>
        <v>90.34657726378647</v>
      </c>
      <c r="R64" s="22">
        <f t="shared" si="14"/>
        <v>89.36597311299539</v>
      </c>
      <c r="S64" s="122">
        <f t="shared" si="14"/>
        <v>92.03687240997307</v>
      </c>
      <c r="T64" s="16">
        <f t="shared" si="14"/>
        <v>85.12463131902051</v>
      </c>
      <c r="U64" s="120">
        <f t="shared" si="14"/>
        <v>69.8443093136492</v>
      </c>
      <c r="V64" s="76"/>
    </row>
    <row r="65" spans="2:22" ht="12.75">
      <c r="B65" s="24"/>
      <c r="C65" s="36"/>
      <c r="D65" s="24"/>
      <c r="E65" s="7"/>
      <c r="F65" s="7"/>
      <c r="G65" s="7"/>
      <c r="H65" s="7"/>
      <c r="I65" s="7"/>
      <c r="J65" s="7"/>
      <c r="K65" s="7"/>
      <c r="L65" s="7"/>
      <c r="M65" s="7"/>
      <c r="N65" s="37"/>
      <c r="O65" s="37"/>
      <c r="P65" s="37"/>
      <c r="Q65" s="37"/>
      <c r="R65" s="37"/>
      <c r="S65" s="37"/>
      <c r="T65" s="74"/>
      <c r="U65" s="74"/>
      <c r="V65" s="76"/>
    </row>
    <row r="66" spans="2:22" ht="12.75">
      <c r="B66" s="24"/>
      <c r="Q66" s="38"/>
      <c r="R66" s="38"/>
      <c r="T66" s="75"/>
      <c r="U66" s="75"/>
      <c r="V66" s="76"/>
    </row>
    <row r="67" spans="2:22" ht="12.75">
      <c r="B67" s="154" t="s">
        <v>25</v>
      </c>
      <c r="C67" s="136" t="s">
        <v>1</v>
      </c>
      <c r="D67" s="10" t="s">
        <v>5</v>
      </c>
      <c r="E67" s="12">
        <f aca="true" t="shared" si="15" ref="E67:P67">E49+0.563*E58</f>
        <v>2321.6839000000004</v>
      </c>
      <c r="F67" s="13">
        <f t="shared" si="15"/>
        <v>2356.286</v>
      </c>
      <c r="G67" s="13">
        <f t="shared" si="15"/>
        <v>2402.1396999999997</v>
      </c>
      <c r="H67" s="13">
        <f t="shared" si="15"/>
        <v>2426.9924</v>
      </c>
      <c r="I67" s="13">
        <f t="shared" si="15"/>
        <v>2385.5544999999997</v>
      </c>
      <c r="J67" s="13">
        <f t="shared" si="15"/>
        <v>2183.1569</v>
      </c>
      <c r="K67" s="13">
        <f t="shared" si="15"/>
        <v>2130.4145</v>
      </c>
      <c r="L67" s="14">
        <f t="shared" si="15"/>
        <v>2106.4494</v>
      </c>
      <c r="M67" s="12">
        <f t="shared" si="15"/>
        <v>2108.9564</v>
      </c>
      <c r="N67" s="14">
        <f t="shared" si="15"/>
        <v>2107.1452</v>
      </c>
      <c r="O67" s="11">
        <f t="shared" si="15"/>
        <v>2125.9073</v>
      </c>
      <c r="P67" s="12">
        <f t="shared" si="15"/>
        <v>2146.9030000000002</v>
      </c>
      <c r="Q67" s="84">
        <f>Q49+0.563*Q58</f>
        <v>2233.476223</v>
      </c>
      <c r="R67" s="23">
        <f>R49+0.563*R58</f>
        <v>2254.5060270000004</v>
      </c>
      <c r="S67" s="122">
        <f>S49+0.563*S58</f>
        <v>1932.63214</v>
      </c>
      <c r="T67" s="16">
        <f>T49+0.563*T58</f>
        <v>1988.8402489999999</v>
      </c>
      <c r="U67" s="120">
        <f>U49+0.563*U58</f>
        <v>2038.1746749999998</v>
      </c>
      <c r="V67" s="76"/>
    </row>
    <row r="68" spans="2:22" ht="12.75">
      <c r="B68" s="155"/>
      <c r="C68" s="141"/>
      <c r="D68" s="17" t="s">
        <v>6</v>
      </c>
      <c r="E68" s="12">
        <v>1.3</v>
      </c>
      <c r="F68" s="13">
        <f aca="true" t="shared" si="16" ref="F68:Q68">(F67/E67-1)*100</f>
        <v>1.4903880756548915</v>
      </c>
      <c r="G68" s="13">
        <f t="shared" si="16"/>
        <v>1.9460158911099867</v>
      </c>
      <c r="H68" s="13">
        <f t="shared" si="16"/>
        <v>1.0346067716211715</v>
      </c>
      <c r="I68" s="13">
        <f t="shared" si="16"/>
        <v>-1.7073765867581803</v>
      </c>
      <c r="J68" s="13">
        <f>(J67/I67-1)*100</f>
        <v>-8.484299981408927</v>
      </c>
      <c r="K68" s="14">
        <f t="shared" si="16"/>
        <v>-2.415877667793831</v>
      </c>
      <c r="L68" s="18">
        <f t="shared" si="16"/>
        <v>-1.124903158516799</v>
      </c>
      <c r="M68" s="12">
        <f t="shared" si="16"/>
        <v>0.11901543896568612</v>
      </c>
      <c r="N68" s="14">
        <f t="shared" si="16"/>
        <v>-0.08588133922541319</v>
      </c>
      <c r="O68" s="11">
        <f t="shared" si="16"/>
        <v>0.8904037557544653</v>
      </c>
      <c r="P68" s="12">
        <f t="shared" si="16"/>
        <v>0.9876112660227587</v>
      </c>
      <c r="Q68" s="85">
        <f t="shared" si="16"/>
        <v>4.032470167492419</v>
      </c>
      <c r="R68" s="23">
        <f>(R67/Q67-1)*100</f>
        <v>0.94157277267779</v>
      </c>
      <c r="S68" s="123"/>
      <c r="T68" s="16">
        <f>(T67/S67-1)*100</f>
        <v>2.9083708087354943</v>
      </c>
      <c r="U68" s="120">
        <f>(U67/T67-1)*100</f>
        <v>2.4805625300878598</v>
      </c>
      <c r="V68" s="76"/>
    </row>
    <row r="69" spans="2:22" ht="12.75">
      <c r="B69" s="155"/>
      <c r="C69" s="142"/>
      <c r="D69" s="17" t="s">
        <v>4</v>
      </c>
      <c r="E69" s="22" t="s">
        <v>24</v>
      </c>
      <c r="F69" s="22">
        <v>14.2</v>
      </c>
      <c r="G69" s="22">
        <v>10.5</v>
      </c>
      <c r="H69" s="22">
        <v>5.9</v>
      </c>
      <c r="I69" s="22">
        <f aca="true" t="shared" si="17" ref="I69:Q69">(I67/E67-1)*100</f>
        <v>2.7510463418383146</v>
      </c>
      <c r="J69" s="22">
        <f>(J67/F67-1)*100</f>
        <v>-7.347541851880468</v>
      </c>
      <c r="K69" s="16">
        <f>(K67/G67-1)*100</f>
        <v>-11.31179839374038</v>
      </c>
      <c r="L69" s="15">
        <f>(L67/H67-1)*100</f>
        <v>-13.207416718733855</v>
      </c>
      <c r="M69" s="23">
        <f>(M67/I67-1)*100</f>
        <v>-11.594708903108264</v>
      </c>
      <c r="N69" s="16">
        <f t="shared" si="17"/>
        <v>-3.481733264338449</v>
      </c>
      <c r="O69" s="15">
        <f t="shared" si="17"/>
        <v>-0.2115644631596303</v>
      </c>
      <c r="P69" s="23">
        <f t="shared" si="17"/>
        <v>1.9204638858165923</v>
      </c>
      <c r="Q69" s="85">
        <f t="shared" si="17"/>
        <v>5.904333678970319</v>
      </c>
      <c r="R69" s="23">
        <f>(R67/N67-1)*100</f>
        <v>6.993387403962492</v>
      </c>
      <c r="S69" s="123"/>
      <c r="T69" s="124"/>
      <c r="U69" s="124"/>
      <c r="V69" s="76"/>
    </row>
    <row r="70" spans="2:22" ht="12.75" customHeight="1">
      <c r="B70" s="155"/>
      <c r="C70" s="136" t="s">
        <v>2</v>
      </c>
      <c r="D70" s="10" t="s">
        <v>5</v>
      </c>
      <c r="E70" s="12">
        <f aca="true" t="shared" si="18" ref="E70:P70">E52+0.563*E61</f>
        <v>2087.4338</v>
      </c>
      <c r="F70" s="13">
        <f t="shared" si="18"/>
        <v>2113.4699</v>
      </c>
      <c r="G70" s="13">
        <f t="shared" si="18"/>
        <v>2133.571</v>
      </c>
      <c r="H70" s="13">
        <f t="shared" si="18"/>
        <v>2110.3348</v>
      </c>
      <c r="I70" s="13">
        <f t="shared" si="18"/>
        <v>1631.0485999999999</v>
      </c>
      <c r="J70" s="13">
        <f t="shared" si="18"/>
        <v>1213.4530000000002</v>
      </c>
      <c r="K70" s="14">
        <f t="shared" si="18"/>
        <v>1639.9047</v>
      </c>
      <c r="L70" s="11">
        <f t="shared" si="18"/>
        <v>1822.413</v>
      </c>
      <c r="M70" s="12">
        <f t="shared" si="18"/>
        <v>1885.1127000000001</v>
      </c>
      <c r="N70" s="14">
        <f t="shared" si="18"/>
        <v>1969.59</v>
      </c>
      <c r="O70" s="11">
        <f t="shared" si="18"/>
        <v>2032.1202</v>
      </c>
      <c r="P70" s="12">
        <f t="shared" si="18"/>
        <v>2039.2979999999998</v>
      </c>
      <c r="Q70" s="84">
        <f>Q52+0.563*Q61</f>
        <v>2074.4274219999998</v>
      </c>
      <c r="R70" s="23">
        <f>R52+0.563*R61</f>
        <v>2113.172321</v>
      </c>
      <c r="S70" s="122">
        <f>S52+0.563*S61</f>
        <v>1781.715997</v>
      </c>
      <c r="T70" s="16">
        <f>T52+0.563*T61</f>
        <v>1801.8652889999998</v>
      </c>
      <c r="U70" s="120">
        <f>U52+0.563*U61</f>
        <v>1757.6823850000003</v>
      </c>
      <c r="V70" s="76"/>
    </row>
    <row r="71" spans="2:22" ht="12.75">
      <c r="B71" s="155"/>
      <c r="C71" s="139"/>
      <c r="D71" s="17" t="s">
        <v>6</v>
      </c>
      <c r="E71" s="12">
        <v>1.7</v>
      </c>
      <c r="F71" s="13">
        <f aca="true" t="shared" si="19" ref="F71:Q71">(F70/E70-1)*100</f>
        <v>1.2472778777463667</v>
      </c>
      <c r="G71" s="13">
        <f t="shared" si="19"/>
        <v>0.9510946903005246</v>
      </c>
      <c r="H71" s="13">
        <f t="shared" si="19"/>
        <v>-1.0890755451775425</v>
      </c>
      <c r="I71" s="13">
        <f t="shared" si="19"/>
        <v>-22.71138209918162</v>
      </c>
      <c r="J71" s="13">
        <f>(J70/I70-1)*100</f>
        <v>-25.602891293367936</v>
      </c>
      <c r="K71" s="14">
        <f t="shared" si="19"/>
        <v>35.14365204091132</v>
      </c>
      <c r="L71" s="11">
        <f t="shared" si="19"/>
        <v>11.129201593238914</v>
      </c>
      <c r="M71" s="12">
        <f t="shared" si="19"/>
        <v>3.440476993963504</v>
      </c>
      <c r="N71" s="14">
        <f t="shared" si="19"/>
        <v>4.481286450406907</v>
      </c>
      <c r="O71" s="11">
        <f t="shared" si="19"/>
        <v>3.1747825689610654</v>
      </c>
      <c r="P71" s="12">
        <f t="shared" si="19"/>
        <v>0.35321729492181486</v>
      </c>
      <c r="Q71" s="85">
        <f t="shared" si="19"/>
        <v>1.7226232752643345</v>
      </c>
      <c r="R71" s="23">
        <f>(R70/Q70-1)*100</f>
        <v>1.867739434462612</v>
      </c>
      <c r="S71" s="123"/>
      <c r="T71" s="16">
        <f>(T70/S70-1)*100</f>
        <v>1.1308924673700371</v>
      </c>
      <c r="U71" s="120">
        <f>(U70/T70-1)*100</f>
        <v>-2.45206477252915</v>
      </c>
      <c r="V71" s="76"/>
    </row>
    <row r="72" spans="2:22" ht="12.75">
      <c r="B72" s="155"/>
      <c r="C72" s="140"/>
      <c r="D72" s="17" t="s">
        <v>4</v>
      </c>
      <c r="E72" s="22" t="s">
        <v>24</v>
      </c>
      <c r="F72" s="22">
        <v>17.5</v>
      </c>
      <c r="G72" s="22">
        <v>10.2</v>
      </c>
      <c r="H72" s="22">
        <v>2.8</v>
      </c>
      <c r="I72" s="22">
        <f aca="true" t="shared" si="20" ref="I72:Q72">(I70/E70-1)*100</f>
        <v>-21.863457418386155</v>
      </c>
      <c r="J72" s="22">
        <f>(J70/F70-1)*100</f>
        <v>-42.584798581706785</v>
      </c>
      <c r="K72" s="16">
        <f>(K70/G70-1)*100</f>
        <v>-23.138030091335125</v>
      </c>
      <c r="L72" s="15">
        <f>(L70/H70-1)*100</f>
        <v>-13.64341809650298</v>
      </c>
      <c r="M72" s="23">
        <f>(M70/I70-1)*100</f>
        <v>15.576733887635253</v>
      </c>
      <c r="N72" s="16">
        <f t="shared" si="20"/>
        <v>62.31283782725821</v>
      </c>
      <c r="O72" s="15">
        <f t="shared" si="20"/>
        <v>23.91696907753238</v>
      </c>
      <c r="P72" s="23">
        <f t="shared" si="20"/>
        <v>11.900979635241837</v>
      </c>
      <c r="Q72" s="85">
        <f t="shared" si="20"/>
        <v>10.042620900066069</v>
      </c>
      <c r="R72" s="23">
        <f>(R70/N70-1)*100</f>
        <v>7.289959890129416</v>
      </c>
      <c r="S72" s="123"/>
      <c r="T72" s="124"/>
      <c r="U72" s="124"/>
      <c r="V72" s="76"/>
    </row>
    <row r="73" spans="2:22" ht="12.75">
      <c r="B73" s="156"/>
      <c r="C73" s="19" t="s">
        <v>14</v>
      </c>
      <c r="D73" s="17" t="s">
        <v>10</v>
      </c>
      <c r="E73" s="16">
        <f>100*E70/E67</f>
        <v>89.91033620037591</v>
      </c>
      <c r="F73" s="39">
        <f>100*F70/F67</f>
        <v>89.69496487268523</v>
      </c>
      <c r="G73" s="40">
        <f>100*G70/G67</f>
        <v>88.81960528773577</v>
      </c>
      <c r="H73" s="22">
        <f>100*H70/H67</f>
        <v>86.95267442947082</v>
      </c>
      <c r="I73" s="16">
        <f>100*I70/I67</f>
        <v>68.37188586552938</v>
      </c>
      <c r="J73" s="21">
        <f aca="true" t="shared" si="21" ref="J73:O73">100*J70/J67</f>
        <v>55.582491574471824</v>
      </c>
      <c r="K73" s="16">
        <f t="shared" si="21"/>
        <v>76.97585141295275</v>
      </c>
      <c r="L73" s="15">
        <f t="shared" si="21"/>
        <v>86.51586883596634</v>
      </c>
      <c r="M73" s="23">
        <f t="shared" si="21"/>
        <v>89.38604420650897</v>
      </c>
      <c r="N73" s="16">
        <f t="shared" si="21"/>
        <v>93.47196386846052</v>
      </c>
      <c r="O73" s="15">
        <f t="shared" si="21"/>
        <v>95.58837302078037</v>
      </c>
      <c r="P73" s="15">
        <f aca="true" t="shared" si="22" ref="P73:U73">100*P70/P67</f>
        <v>94.98789651884597</v>
      </c>
      <c r="Q73" s="39">
        <f t="shared" si="22"/>
        <v>92.87886750876773</v>
      </c>
      <c r="R73" s="22">
        <f t="shared" si="22"/>
        <v>93.73105663469578</v>
      </c>
      <c r="S73" s="111">
        <f t="shared" si="22"/>
        <v>92.19116044504983</v>
      </c>
      <c r="T73" s="15">
        <f t="shared" si="22"/>
        <v>90.5987944434445</v>
      </c>
      <c r="U73" s="114">
        <f t="shared" si="22"/>
        <v>86.23806421301946</v>
      </c>
      <c r="V73" s="76"/>
    </row>
    <row r="74" spans="2:22" ht="12.75">
      <c r="B74" s="87"/>
      <c r="Q74" s="38"/>
      <c r="R74" s="38"/>
      <c r="T74" s="75"/>
      <c r="U74" s="75"/>
      <c r="V74" s="76"/>
    </row>
    <row r="75" spans="2:22" ht="12.75">
      <c r="B75" s="36"/>
      <c r="E75" s="41"/>
      <c r="F75" s="41"/>
      <c r="J75" s="42"/>
      <c r="K75" s="41"/>
      <c r="Q75" s="38"/>
      <c r="R75" s="38"/>
      <c r="T75" s="75"/>
      <c r="U75" s="75"/>
      <c r="V75" s="76"/>
    </row>
    <row r="76" spans="2:22" ht="12.75">
      <c r="B76" s="150"/>
      <c r="C76" s="152"/>
      <c r="D76" s="24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38"/>
      <c r="R76" s="38"/>
      <c r="T76" s="75"/>
      <c r="U76" s="75"/>
      <c r="V76" s="76"/>
    </row>
    <row r="77" spans="2:22" ht="12.75">
      <c r="B77" s="151"/>
      <c r="C77" s="153"/>
      <c r="D77" s="24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38"/>
      <c r="R77" s="38"/>
      <c r="T77" s="75"/>
      <c r="U77" s="75"/>
      <c r="V77" s="76"/>
    </row>
    <row r="78" spans="2:22" ht="12.75">
      <c r="B78" s="151"/>
      <c r="C78" s="153"/>
      <c r="D78" s="24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38"/>
      <c r="R78" s="38"/>
      <c r="T78" s="75"/>
      <c r="U78" s="75"/>
      <c r="V78" s="76"/>
    </row>
    <row r="79" spans="2:22" ht="12.75">
      <c r="B79" s="151"/>
      <c r="C79" s="152"/>
      <c r="D79" s="24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38"/>
      <c r="R79" s="38"/>
      <c r="T79" s="75"/>
      <c r="U79" s="75"/>
      <c r="V79" s="76"/>
    </row>
    <row r="80" spans="2:22" ht="12.75">
      <c r="B80" s="151"/>
      <c r="C80" s="153"/>
      <c r="D80" s="24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38"/>
      <c r="R80" s="38"/>
      <c r="T80" s="75"/>
      <c r="U80" s="75"/>
      <c r="V80" s="76"/>
    </row>
    <row r="81" spans="2:22" ht="12.75">
      <c r="B81" s="151"/>
      <c r="C81" s="153"/>
      <c r="D81" s="24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38"/>
      <c r="R81" s="38"/>
      <c r="T81" s="75"/>
      <c r="U81" s="75"/>
      <c r="V81" s="76"/>
    </row>
    <row r="82" spans="2:22" ht="12.75">
      <c r="B82" s="151"/>
      <c r="C82" s="43"/>
      <c r="D82" s="24"/>
      <c r="E82" s="7"/>
      <c r="F82" s="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8"/>
      <c r="R82" s="38"/>
      <c r="T82" s="75"/>
      <c r="U82" s="75"/>
      <c r="V82" s="76"/>
    </row>
    <row r="83" spans="2:22" ht="12.75">
      <c r="B83" s="36"/>
      <c r="Q83" s="38"/>
      <c r="R83" s="38"/>
      <c r="T83" s="75"/>
      <c r="U83" s="75"/>
      <c r="V83" s="76"/>
    </row>
    <row r="84" spans="17:22" ht="12.75">
      <c r="Q84" s="38"/>
      <c r="R84" s="38"/>
      <c r="T84" s="75"/>
      <c r="U84" s="75"/>
      <c r="V84" s="76"/>
    </row>
    <row r="85" spans="17:22" ht="12.75">
      <c r="Q85" s="38"/>
      <c r="R85" s="38"/>
      <c r="T85" s="75"/>
      <c r="U85" s="75"/>
      <c r="V85" s="76"/>
    </row>
    <row r="86" spans="17:22" ht="12.75">
      <c r="Q86" s="38"/>
      <c r="R86" s="38"/>
      <c r="T86" s="75"/>
      <c r="U86" s="75"/>
      <c r="V86" s="76"/>
    </row>
    <row r="87" spans="17:22" ht="12.75">
      <c r="Q87" s="38"/>
      <c r="R87" s="38"/>
      <c r="T87" s="75"/>
      <c r="U87" s="75"/>
      <c r="V87" s="76"/>
    </row>
    <row r="88" spans="17:22" ht="12.75">
      <c r="Q88" s="38"/>
      <c r="R88" s="38"/>
      <c r="T88" s="75"/>
      <c r="U88" s="75"/>
      <c r="V88" s="76"/>
    </row>
    <row r="89" spans="17:22" ht="12.75">
      <c r="Q89" s="38"/>
      <c r="R89" s="38"/>
      <c r="T89" s="75"/>
      <c r="U89" s="75"/>
      <c r="V89" s="76"/>
    </row>
    <row r="90" spans="17:22" ht="12.75">
      <c r="Q90" s="38"/>
      <c r="R90" s="38"/>
      <c r="T90" s="75"/>
      <c r="U90" s="75"/>
      <c r="V90" s="76"/>
    </row>
    <row r="91" spans="17:22" ht="12.75">
      <c r="Q91" s="38"/>
      <c r="R91" s="38"/>
      <c r="T91" s="75"/>
      <c r="U91" s="75"/>
      <c r="V91" s="76"/>
    </row>
    <row r="92" spans="4:22" ht="23.25" customHeight="1">
      <c r="D92" s="1"/>
      <c r="G92" s="3"/>
      <c r="H92" s="4"/>
      <c r="Q92" s="38"/>
      <c r="R92" s="38"/>
      <c r="T92" s="75"/>
      <c r="U92" s="75"/>
      <c r="V92" s="76"/>
    </row>
    <row r="93" spans="17:22" ht="12.75">
      <c r="Q93" s="38"/>
      <c r="R93" s="38"/>
      <c r="T93" s="75"/>
      <c r="U93" s="75"/>
      <c r="V93" s="76"/>
    </row>
    <row r="94" spans="4:22" ht="55.5">
      <c r="D94" s="5"/>
      <c r="Q94" s="38"/>
      <c r="R94" s="38"/>
      <c r="T94" s="75"/>
      <c r="U94" s="75"/>
      <c r="V94" s="76"/>
    </row>
    <row r="95" spans="1:22" ht="42.75" customHeight="1">
      <c r="A95" s="90"/>
      <c r="B95" s="130" t="s">
        <v>77</v>
      </c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90"/>
      <c r="V95" s="90"/>
    </row>
    <row r="96" spans="17:22" ht="12.75">
      <c r="Q96" s="38"/>
      <c r="R96" s="38"/>
      <c r="T96" s="75"/>
      <c r="U96" s="75"/>
      <c r="V96" s="76"/>
    </row>
    <row r="97" spans="17:22" ht="12.75">
      <c r="Q97" s="38"/>
      <c r="R97" s="38"/>
      <c r="T97" s="75"/>
      <c r="U97" s="75"/>
      <c r="V97" s="76"/>
    </row>
    <row r="98" spans="17:22" ht="12.75">
      <c r="Q98" s="38"/>
      <c r="R98" s="38"/>
      <c r="T98" s="75"/>
      <c r="U98" s="75"/>
      <c r="V98" s="76"/>
    </row>
    <row r="99" spans="17:22" ht="12.75">
      <c r="Q99" s="38"/>
      <c r="R99" s="38"/>
      <c r="T99" s="75"/>
      <c r="U99" s="75"/>
      <c r="V99" s="76"/>
    </row>
    <row r="100" spans="17:22" ht="12.75">
      <c r="Q100" s="38"/>
      <c r="R100" s="38"/>
      <c r="T100" s="75"/>
      <c r="U100" s="75"/>
      <c r="V100" s="76"/>
    </row>
    <row r="101" spans="17:22" ht="12.75">
      <c r="Q101" s="38"/>
      <c r="R101" s="38"/>
      <c r="T101" s="75"/>
      <c r="U101" s="75"/>
      <c r="V101" s="76"/>
    </row>
    <row r="102" spans="17:22" ht="12.75">
      <c r="Q102" s="38"/>
      <c r="R102" s="38"/>
      <c r="T102" s="75"/>
      <c r="U102" s="75"/>
      <c r="V102" s="76"/>
    </row>
    <row r="103" spans="17:22" ht="12.75">
      <c r="Q103" s="38"/>
      <c r="R103" s="38"/>
      <c r="T103" s="75"/>
      <c r="U103" s="75"/>
      <c r="V103" s="76"/>
    </row>
    <row r="104" spans="17:22" ht="12.75">
      <c r="Q104" s="38"/>
      <c r="R104" s="38"/>
      <c r="T104" s="75"/>
      <c r="U104" s="75"/>
      <c r="V104" s="76"/>
    </row>
    <row r="105" spans="17:22" ht="12.75">
      <c r="Q105" s="38"/>
      <c r="R105" s="38"/>
      <c r="T105" s="75"/>
      <c r="U105" s="75"/>
      <c r="V105" s="76"/>
    </row>
    <row r="106" spans="17:22" ht="12.75">
      <c r="Q106" s="38"/>
      <c r="R106" s="38"/>
      <c r="T106" s="75"/>
      <c r="U106" s="75"/>
      <c r="V106" s="76"/>
    </row>
    <row r="107" spans="17:22" ht="12.75">
      <c r="Q107" s="38"/>
      <c r="R107" s="38"/>
      <c r="T107" s="75"/>
      <c r="U107" s="75"/>
      <c r="V107" s="76"/>
    </row>
    <row r="108" spans="17:22" ht="12.75">
      <c r="Q108" s="38"/>
      <c r="R108" s="38"/>
      <c r="T108" s="75"/>
      <c r="U108" s="75"/>
      <c r="V108" s="76"/>
    </row>
    <row r="109" spans="17:22" ht="12.75">
      <c r="Q109" s="38"/>
      <c r="R109" s="38"/>
      <c r="T109" s="75"/>
      <c r="U109" s="75"/>
      <c r="V109" s="76"/>
    </row>
    <row r="110" spans="17:22" ht="12.75">
      <c r="Q110" s="38"/>
      <c r="R110" s="38"/>
      <c r="T110" s="75"/>
      <c r="U110" s="75"/>
      <c r="V110" s="76"/>
    </row>
    <row r="111" spans="17:22" ht="12.75">
      <c r="Q111" s="38"/>
      <c r="R111" s="38"/>
      <c r="T111" s="75"/>
      <c r="U111" s="75"/>
      <c r="V111" s="76"/>
    </row>
    <row r="112" spans="17:22" ht="12.75">
      <c r="Q112" s="38"/>
      <c r="R112" s="38"/>
      <c r="T112" s="75"/>
      <c r="U112" s="75"/>
      <c r="V112" s="76"/>
    </row>
    <row r="113" spans="17:22" ht="12.75">
      <c r="Q113" s="38"/>
      <c r="R113" s="38"/>
      <c r="T113" s="75"/>
      <c r="U113" s="75"/>
      <c r="V113" s="76"/>
    </row>
    <row r="114" spans="17:22" ht="12.75">
      <c r="Q114" s="38"/>
      <c r="R114" s="38"/>
      <c r="T114" s="75"/>
      <c r="U114" s="75"/>
      <c r="V114" s="76"/>
    </row>
    <row r="115" spans="5:22" ht="12.75"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38"/>
      <c r="R115" s="38"/>
      <c r="T115" s="75"/>
      <c r="U115" s="75"/>
      <c r="V115" s="76"/>
    </row>
    <row r="116" spans="5:22" ht="12.75"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38"/>
      <c r="R116" s="38"/>
      <c r="T116" s="75"/>
      <c r="U116" s="75"/>
      <c r="V116" s="76"/>
    </row>
    <row r="117" spans="5:22" ht="12.75">
      <c r="E117" s="6"/>
      <c r="G117" s="6"/>
      <c r="I117" s="6"/>
      <c r="K117" s="6"/>
      <c r="L117" s="6"/>
      <c r="M117" s="6"/>
      <c r="N117" s="6"/>
      <c r="O117" s="6"/>
      <c r="P117" s="6"/>
      <c r="Q117" s="38"/>
      <c r="R117" s="38"/>
      <c r="T117" s="75"/>
      <c r="U117" s="75"/>
      <c r="V117" s="76"/>
    </row>
    <row r="118" spans="5:22" ht="12.75">
      <c r="E118" s="6"/>
      <c r="G118" s="6"/>
      <c r="I118" s="6"/>
      <c r="K118" s="6"/>
      <c r="L118" s="6"/>
      <c r="M118" s="6"/>
      <c r="N118" s="6"/>
      <c r="O118" s="6"/>
      <c r="P118" s="6"/>
      <c r="Q118" s="38"/>
      <c r="R118" s="38"/>
      <c r="T118" s="75"/>
      <c r="U118" s="75"/>
      <c r="V118" s="76"/>
    </row>
    <row r="119" spans="5:22" ht="12.75">
      <c r="E119" s="6"/>
      <c r="G119" s="6"/>
      <c r="I119" s="6"/>
      <c r="K119" s="6"/>
      <c r="L119" s="6"/>
      <c r="M119" s="6"/>
      <c r="N119" s="6"/>
      <c r="O119" s="6"/>
      <c r="P119" s="6"/>
      <c r="Q119" s="38"/>
      <c r="R119" s="38"/>
      <c r="T119" s="75"/>
      <c r="U119" s="75"/>
      <c r="V119" s="76"/>
    </row>
    <row r="120" spans="5:22" ht="12.75">
      <c r="E120" s="6"/>
      <c r="G120" s="6"/>
      <c r="I120" s="6"/>
      <c r="K120" s="6"/>
      <c r="L120" s="6"/>
      <c r="M120" s="6"/>
      <c r="N120" s="6"/>
      <c r="O120" s="6"/>
      <c r="P120" s="6"/>
      <c r="Q120" s="38"/>
      <c r="R120" s="38"/>
      <c r="T120" s="75"/>
      <c r="U120" s="75"/>
      <c r="V120" s="76"/>
    </row>
    <row r="121" spans="5:22" ht="12.75">
      <c r="E121" s="6"/>
      <c r="G121" s="6"/>
      <c r="I121" s="6"/>
      <c r="K121" s="6"/>
      <c r="L121" s="6"/>
      <c r="M121" s="6"/>
      <c r="N121" s="6"/>
      <c r="O121" s="6"/>
      <c r="P121" s="6"/>
      <c r="Q121" s="38"/>
      <c r="R121" s="38"/>
      <c r="T121" s="75"/>
      <c r="U121" s="75"/>
      <c r="V121" s="76"/>
    </row>
    <row r="122" spans="5:22" ht="12.75">
      <c r="E122" s="6"/>
      <c r="G122" s="6"/>
      <c r="I122" s="6"/>
      <c r="K122" s="6"/>
      <c r="L122" s="6"/>
      <c r="M122" s="6"/>
      <c r="N122" s="6"/>
      <c r="O122" s="6"/>
      <c r="P122" s="6"/>
      <c r="Q122" s="38"/>
      <c r="R122" s="38"/>
      <c r="T122" s="75"/>
      <c r="U122" s="75"/>
      <c r="V122" s="76"/>
    </row>
    <row r="123" spans="5:22" ht="12.75">
      <c r="E123" s="6"/>
      <c r="G123" s="6"/>
      <c r="I123" s="6"/>
      <c r="K123" s="6"/>
      <c r="L123" s="6"/>
      <c r="M123" s="6"/>
      <c r="N123" s="6"/>
      <c r="O123" s="6"/>
      <c r="P123" s="6"/>
      <c r="Q123" s="38"/>
      <c r="R123" s="38"/>
      <c r="T123" s="75"/>
      <c r="U123" s="75"/>
      <c r="V123" s="76"/>
    </row>
    <row r="124" spans="5:22" ht="12.75">
      <c r="E124" s="6"/>
      <c r="G124" s="6"/>
      <c r="I124" s="6"/>
      <c r="K124" s="6"/>
      <c r="L124" s="6"/>
      <c r="M124" s="6"/>
      <c r="N124" s="6"/>
      <c r="O124" s="6"/>
      <c r="P124" s="6"/>
      <c r="Q124" s="38"/>
      <c r="R124" s="38"/>
      <c r="T124" s="75"/>
      <c r="U124" s="75"/>
      <c r="V124" s="76"/>
    </row>
    <row r="125" spans="5:22" ht="12.75">
      <c r="E125" s="6"/>
      <c r="G125" s="6"/>
      <c r="I125" s="6"/>
      <c r="K125" s="6"/>
      <c r="L125" s="6"/>
      <c r="M125" s="6"/>
      <c r="N125" s="6"/>
      <c r="O125" s="6"/>
      <c r="P125" s="6"/>
      <c r="Q125" s="38"/>
      <c r="R125" s="38"/>
      <c r="T125" s="75"/>
      <c r="U125" s="75"/>
      <c r="V125" s="76"/>
    </row>
    <row r="126" spans="5:22" ht="12.75">
      <c r="E126" s="6"/>
      <c r="G126" s="6"/>
      <c r="I126" s="6"/>
      <c r="K126" s="6"/>
      <c r="L126" s="6"/>
      <c r="M126" s="6"/>
      <c r="N126" s="6"/>
      <c r="O126" s="6"/>
      <c r="P126" s="6"/>
      <c r="Q126" s="38"/>
      <c r="R126" s="38"/>
      <c r="T126" s="75"/>
      <c r="U126" s="75"/>
      <c r="V126" s="76"/>
    </row>
    <row r="127" spans="5:22" ht="12.75">
      <c r="E127" s="6"/>
      <c r="G127" s="6"/>
      <c r="I127" s="6"/>
      <c r="K127" s="6"/>
      <c r="L127" s="6"/>
      <c r="M127" s="6"/>
      <c r="N127" s="6"/>
      <c r="O127" s="6"/>
      <c r="P127" s="6"/>
      <c r="Q127" s="38"/>
      <c r="R127" s="38"/>
      <c r="T127" s="75"/>
      <c r="U127" s="75"/>
      <c r="V127" s="76"/>
    </row>
    <row r="128" spans="5:22" ht="12.75">
      <c r="E128" s="6"/>
      <c r="G128" s="6"/>
      <c r="I128" s="6"/>
      <c r="K128" s="6"/>
      <c r="L128" s="6"/>
      <c r="M128" s="6"/>
      <c r="N128" s="6"/>
      <c r="O128" s="6"/>
      <c r="P128" s="6"/>
      <c r="Q128" s="38"/>
      <c r="R128" s="38"/>
      <c r="T128" s="75"/>
      <c r="U128" s="75"/>
      <c r="V128" s="76"/>
    </row>
    <row r="129" spans="5:22" ht="12.75">
      <c r="E129" s="6"/>
      <c r="G129" s="6"/>
      <c r="I129" s="6"/>
      <c r="K129" s="6"/>
      <c r="L129" s="6"/>
      <c r="M129" s="6"/>
      <c r="N129" s="6"/>
      <c r="O129" s="6"/>
      <c r="P129" s="6"/>
      <c r="Q129" s="38"/>
      <c r="R129" s="38"/>
      <c r="T129" s="75"/>
      <c r="U129" s="75"/>
      <c r="V129" s="76"/>
    </row>
    <row r="130" spans="5:22" ht="12.75">
      <c r="E130" s="6"/>
      <c r="G130" s="6"/>
      <c r="I130" s="6"/>
      <c r="K130" s="6"/>
      <c r="L130" s="6"/>
      <c r="M130" s="6"/>
      <c r="N130" s="6"/>
      <c r="O130" s="6"/>
      <c r="P130" s="6"/>
      <c r="Q130" s="38"/>
      <c r="R130" s="38"/>
      <c r="T130" s="75"/>
      <c r="U130" s="75"/>
      <c r="V130" s="76"/>
    </row>
    <row r="131" spans="5:22" ht="12.75">
      <c r="E131" s="6"/>
      <c r="G131" s="6"/>
      <c r="I131" s="6"/>
      <c r="K131" s="6"/>
      <c r="L131" s="6"/>
      <c r="M131" s="6"/>
      <c r="N131" s="6"/>
      <c r="O131" s="6"/>
      <c r="P131" s="6"/>
      <c r="Q131" s="38"/>
      <c r="R131" s="38"/>
      <c r="T131" s="75"/>
      <c r="U131" s="75"/>
      <c r="V131" s="76"/>
    </row>
    <row r="132" spans="5:22" ht="12.75">
      <c r="E132" s="6"/>
      <c r="G132" s="6"/>
      <c r="I132" s="6"/>
      <c r="K132" s="6"/>
      <c r="L132" s="6"/>
      <c r="M132" s="6"/>
      <c r="N132" s="6"/>
      <c r="O132" s="6"/>
      <c r="P132" s="6"/>
      <c r="Q132" s="38"/>
      <c r="R132" s="38"/>
      <c r="T132" s="75"/>
      <c r="U132" s="75"/>
      <c r="V132" s="76"/>
    </row>
    <row r="133" spans="5:22" ht="12.75">
      <c r="E133" s="6"/>
      <c r="G133" s="6"/>
      <c r="I133" s="6"/>
      <c r="K133" s="6"/>
      <c r="L133" s="6"/>
      <c r="M133" s="6"/>
      <c r="N133" s="6"/>
      <c r="O133" s="6"/>
      <c r="P133" s="6"/>
      <c r="Q133" s="38"/>
      <c r="R133" s="38"/>
      <c r="T133" s="75"/>
      <c r="U133" s="75"/>
      <c r="V133" s="76"/>
    </row>
    <row r="134" spans="5:22" ht="12.75">
      <c r="E134" s="6"/>
      <c r="G134" s="6"/>
      <c r="I134" s="6"/>
      <c r="K134" s="6"/>
      <c r="L134" s="6"/>
      <c r="M134" s="6"/>
      <c r="N134" s="6"/>
      <c r="O134" s="6"/>
      <c r="P134" s="6"/>
      <c r="Q134" s="38"/>
      <c r="R134" s="38"/>
      <c r="T134" s="75"/>
      <c r="U134" s="75"/>
      <c r="V134" s="76"/>
    </row>
    <row r="135" spans="5:22" ht="12.75">
      <c r="E135" s="6"/>
      <c r="G135" s="6"/>
      <c r="I135" s="6"/>
      <c r="K135" s="6"/>
      <c r="L135" s="6"/>
      <c r="M135" s="6"/>
      <c r="N135" s="6"/>
      <c r="O135" s="6"/>
      <c r="P135" s="6"/>
      <c r="Q135" s="38"/>
      <c r="R135" s="38"/>
      <c r="T135" s="75"/>
      <c r="U135" s="75"/>
      <c r="V135" s="76"/>
    </row>
    <row r="136" spans="5:22" ht="12.75">
      <c r="E136" s="6"/>
      <c r="G136" s="6"/>
      <c r="I136" s="6"/>
      <c r="K136" s="6"/>
      <c r="L136" s="6"/>
      <c r="M136" s="6"/>
      <c r="N136" s="6"/>
      <c r="O136" s="6"/>
      <c r="P136" s="6"/>
      <c r="Q136" s="38"/>
      <c r="R136" s="38"/>
      <c r="T136" s="75"/>
      <c r="U136" s="75"/>
      <c r="V136" s="76"/>
    </row>
    <row r="137" spans="5:22" ht="25.5">
      <c r="E137" s="8" t="s">
        <v>30</v>
      </c>
      <c r="F137" s="8" t="s">
        <v>31</v>
      </c>
      <c r="G137" s="8" t="s">
        <v>32</v>
      </c>
      <c r="H137" s="8" t="s">
        <v>33</v>
      </c>
      <c r="I137" s="8" t="s">
        <v>34</v>
      </c>
      <c r="J137" s="9" t="s">
        <v>35</v>
      </c>
      <c r="K137" s="8" t="s">
        <v>36</v>
      </c>
      <c r="L137" s="8" t="s">
        <v>37</v>
      </c>
      <c r="M137" s="8" t="s">
        <v>40</v>
      </c>
      <c r="N137" s="8" t="s">
        <v>44</v>
      </c>
      <c r="O137" s="8" t="s">
        <v>45</v>
      </c>
      <c r="P137" s="8" t="s">
        <v>46</v>
      </c>
      <c r="Q137" s="8" t="s">
        <v>49</v>
      </c>
      <c r="R137" s="96" t="s">
        <v>50</v>
      </c>
      <c r="S137" s="109" t="s">
        <v>51</v>
      </c>
      <c r="T137" s="8" t="s">
        <v>47</v>
      </c>
      <c r="U137" s="113" t="s">
        <v>48</v>
      </c>
      <c r="V137" s="76"/>
    </row>
    <row r="138" spans="2:22" ht="12.75">
      <c r="B138" s="133" t="s">
        <v>0</v>
      </c>
      <c r="C138" s="136" t="s">
        <v>1</v>
      </c>
      <c r="D138" s="10" t="s">
        <v>5</v>
      </c>
      <c r="E138" s="14">
        <v>149.8</v>
      </c>
      <c r="F138" s="14">
        <v>152.2</v>
      </c>
      <c r="G138" s="28">
        <v>150.5</v>
      </c>
      <c r="H138" s="28">
        <v>147</v>
      </c>
      <c r="I138" s="13">
        <v>148.7</v>
      </c>
      <c r="J138" s="28">
        <v>124.3</v>
      </c>
      <c r="K138" s="11">
        <v>106.7</v>
      </c>
      <c r="L138" s="11">
        <v>97.9</v>
      </c>
      <c r="M138" s="11">
        <v>94.5</v>
      </c>
      <c r="N138" s="11">
        <v>97.2</v>
      </c>
      <c r="O138" s="11">
        <v>93</v>
      </c>
      <c r="P138" s="11">
        <v>92</v>
      </c>
      <c r="Q138" s="15">
        <v>92.685</v>
      </c>
      <c r="R138" s="97">
        <v>93.669</v>
      </c>
      <c r="S138" s="15">
        <v>93.197</v>
      </c>
      <c r="T138" s="15">
        <v>87.088</v>
      </c>
      <c r="U138" s="114">
        <v>91.841</v>
      </c>
      <c r="V138" s="76"/>
    </row>
    <row r="139" spans="2:22" ht="12.75">
      <c r="B139" s="143"/>
      <c r="C139" s="141"/>
      <c r="D139" s="17" t="s">
        <v>6</v>
      </c>
      <c r="E139" s="14">
        <v>0.8</v>
      </c>
      <c r="F139" s="13">
        <f aca="true" t="shared" si="23" ref="F139:Q139">(F138/E138-1)*100</f>
        <v>1.6021361815754087</v>
      </c>
      <c r="G139" s="13">
        <f t="shared" si="23"/>
        <v>-1.1169513797634645</v>
      </c>
      <c r="H139" s="14">
        <f t="shared" si="23"/>
        <v>-2.3255813953488413</v>
      </c>
      <c r="I139" s="12">
        <f t="shared" si="23"/>
        <v>1.1564625850340127</v>
      </c>
      <c r="J139" s="16">
        <f>(J138/I138-1)*100</f>
        <v>-16.408876933423</v>
      </c>
      <c r="K139" s="11">
        <f t="shared" si="23"/>
        <v>-14.15929203539823</v>
      </c>
      <c r="L139" s="11">
        <f t="shared" si="23"/>
        <v>-8.247422680412363</v>
      </c>
      <c r="M139" s="11">
        <f t="shared" si="23"/>
        <v>-3.4729315628192037</v>
      </c>
      <c r="N139" s="11">
        <f t="shared" si="23"/>
        <v>2.857142857142869</v>
      </c>
      <c r="O139" s="11">
        <f t="shared" si="23"/>
        <v>-4.320987654320996</v>
      </c>
      <c r="P139" s="11">
        <f t="shared" si="23"/>
        <v>-1.0752688172043001</v>
      </c>
      <c r="Q139" s="15">
        <f t="shared" si="23"/>
        <v>0.744565217391302</v>
      </c>
      <c r="R139" s="97">
        <f>(R138/Q138-1)*100</f>
        <v>1.0616604628580717</v>
      </c>
      <c r="S139" s="108"/>
      <c r="T139" s="15">
        <f>(T138/S138-1)*100</f>
        <v>-6.554932025708993</v>
      </c>
      <c r="U139" s="114">
        <f>(U138/T138-1)*100</f>
        <v>5.45769796068345</v>
      </c>
      <c r="V139" s="76"/>
    </row>
    <row r="140" spans="2:22" ht="12.75">
      <c r="B140" s="143"/>
      <c r="C140" s="142"/>
      <c r="D140" s="30" t="s">
        <v>4</v>
      </c>
      <c r="E140" s="14">
        <v>-12.8</v>
      </c>
      <c r="F140" s="13">
        <v>2.3</v>
      </c>
      <c r="G140" s="13">
        <v>-0.5</v>
      </c>
      <c r="H140" s="14">
        <v>-1.3</v>
      </c>
      <c r="I140" s="12">
        <f aca="true" t="shared" si="24" ref="I140:Q140">(I138/E138-1)*100</f>
        <v>-0.7343124165554271</v>
      </c>
      <c r="J140" s="14">
        <f>(J138/F138-1)*100</f>
        <v>-18.331143232588698</v>
      </c>
      <c r="K140" s="11">
        <f>(K138/G138-1)*100</f>
        <v>-29.102990033222586</v>
      </c>
      <c r="L140" s="11">
        <f>(L138/H138-1)*100</f>
        <v>-33.40136054421768</v>
      </c>
      <c r="M140" s="11">
        <f>(M138/I138-1)*100</f>
        <v>-36.44922663080027</v>
      </c>
      <c r="N140" s="11">
        <f t="shared" si="24"/>
        <v>-21.802091713596138</v>
      </c>
      <c r="O140" s="11">
        <f t="shared" si="24"/>
        <v>-12.839737582005629</v>
      </c>
      <c r="P140" s="11">
        <f t="shared" si="24"/>
        <v>-6.026557711950975</v>
      </c>
      <c r="Q140" s="15">
        <f t="shared" si="24"/>
        <v>-1.9206349206349227</v>
      </c>
      <c r="R140" s="97">
        <f>(R138/N138-1)*100</f>
        <v>-3.6327160493827226</v>
      </c>
      <c r="S140" s="108"/>
      <c r="T140" s="108"/>
      <c r="U140" s="108"/>
      <c r="V140" s="76"/>
    </row>
    <row r="141" spans="2:22" ht="12.75">
      <c r="B141" s="143"/>
      <c r="C141" s="136" t="s">
        <v>2</v>
      </c>
      <c r="D141" s="10" t="s">
        <v>5</v>
      </c>
      <c r="E141" s="14">
        <v>120.9</v>
      </c>
      <c r="F141" s="14">
        <v>118</v>
      </c>
      <c r="G141" s="35">
        <v>114.8</v>
      </c>
      <c r="H141" s="35">
        <v>109.5</v>
      </c>
      <c r="I141" s="13">
        <v>86.3</v>
      </c>
      <c r="J141" s="35">
        <v>56.7</v>
      </c>
      <c r="K141" s="29">
        <v>64.2</v>
      </c>
      <c r="L141" s="11">
        <v>70.9</v>
      </c>
      <c r="M141" s="11">
        <v>75.8</v>
      </c>
      <c r="N141" s="11">
        <v>80.6</v>
      </c>
      <c r="O141" s="11">
        <v>82.5</v>
      </c>
      <c r="P141" s="11">
        <v>82.3</v>
      </c>
      <c r="Q141" s="15">
        <v>78.48</v>
      </c>
      <c r="R141" s="97">
        <v>79.517</v>
      </c>
      <c r="S141" s="15">
        <v>78.602</v>
      </c>
      <c r="T141" s="15">
        <v>72.004</v>
      </c>
      <c r="U141" s="114">
        <v>69.793</v>
      </c>
      <c r="V141" s="76"/>
    </row>
    <row r="142" spans="2:22" ht="12.75">
      <c r="B142" s="143"/>
      <c r="C142" s="139"/>
      <c r="D142" s="17" t="s">
        <v>7</v>
      </c>
      <c r="E142" s="14">
        <v>-2.1</v>
      </c>
      <c r="F142" s="13">
        <f aca="true" t="shared" si="25" ref="F142:Q142">(F141/E141-1)*100</f>
        <v>-2.3986765922249798</v>
      </c>
      <c r="G142" s="13">
        <f t="shared" si="25"/>
        <v>-2.7118644067796627</v>
      </c>
      <c r="H142" s="14">
        <f t="shared" si="25"/>
        <v>-4.616724738675959</v>
      </c>
      <c r="I142" s="12">
        <f t="shared" si="25"/>
        <v>-21.18721461187215</v>
      </c>
      <c r="J142" s="13">
        <f>(J141/I141-1)*100</f>
        <v>-34.298957126303584</v>
      </c>
      <c r="K142" s="14">
        <f t="shared" si="25"/>
        <v>13.227513227513231</v>
      </c>
      <c r="L142" s="11">
        <f t="shared" si="25"/>
        <v>10.436137071651096</v>
      </c>
      <c r="M142" s="11">
        <f t="shared" si="25"/>
        <v>6.911142454160779</v>
      </c>
      <c r="N142" s="11">
        <f t="shared" si="25"/>
        <v>6.33245382585752</v>
      </c>
      <c r="O142" s="11">
        <f t="shared" si="25"/>
        <v>2.3573200992556</v>
      </c>
      <c r="P142" s="11">
        <f t="shared" si="25"/>
        <v>-0.24242424242424399</v>
      </c>
      <c r="Q142" s="15">
        <f t="shared" si="25"/>
        <v>-4.641555285540699</v>
      </c>
      <c r="R142" s="97">
        <f>(R141/Q141-1)*100</f>
        <v>1.3213557594291325</v>
      </c>
      <c r="S142" s="108"/>
      <c r="T142" s="15">
        <f>(T141/S141-1)*100</f>
        <v>-8.394188443042161</v>
      </c>
      <c r="U142" s="114">
        <f>(U141/T141-1)*100</f>
        <v>-3.0706627409588294</v>
      </c>
      <c r="V142" s="76"/>
    </row>
    <row r="143" spans="2:22" ht="12.75">
      <c r="B143" s="143"/>
      <c r="C143" s="140"/>
      <c r="D143" s="17" t="s">
        <v>4</v>
      </c>
      <c r="E143" s="14">
        <v>-13.8</v>
      </c>
      <c r="F143" s="13">
        <v>1.7</v>
      </c>
      <c r="G143" s="13">
        <v>-7.9</v>
      </c>
      <c r="H143" s="14">
        <v>-11.3</v>
      </c>
      <c r="I143" s="12">
        <f aca="true" t="shared" si="26" ref="I143:Q143">(I141/E141-1)*100</f>
        <v>-28.61869313482217</v>
      </c>
      <c r="J143" s="13">
        <f>(J141/F141-1)*100</f>
        <v>-51.94915254237288</v>
      </c>
      <c r="K143" s="14">
        <f>(K141/G141-1)*100</f>
        <v>-44.076655052264805</v>
      </c>
      <c r="L143" s="11">
        <f>(L141/H141-1)*100</f>
        <v>-35.25114155251141</v>
      </c>
      <c r="M143" s="11">
        <f>(M141/I141-1)*100</f>
        <v>-12.166859791425267</v>
      </c>
      <c r="N143" s="11">
        <f t="shared" si="26"/>
        <v>42.1516754850088</v>
      </c>
      <c r="O143" s="11">
        <f t="shared" si="26"/>
        <v>28.504672897196247</v>
      </c>
      <c r="P143" s="11">
        <f t="shared" si="26"/>
        <v>16.078984485190407</v>
      </c>
      <c r="Q143" s="15">
        <f t="shared" si="26"/>
        <v>3.5356200527704607</v>
      </c>
      <c r="R143" s="97">
        <f>(R141/N141-1)*100</f>
        <v>-1.3436724565756841</v>
      </c>
      <c r="S143" s="108"/>
      <c r="T143" s="108"/>
      <c r="U143" s="108"/>
      <c r="V143" s="76"/>
    </row>
    <row r="144" spans="2:22" ht="12.75">
      <c r="B144" s="144"/>
      <c r="C144" s="19" t="s">
        <v>14</v>
      </c>
      <c r="D144" s="17" t="s">
        <v>8</v>
      </c>
      <c r="E144" s="16">
        <f aca="true" t="shared" si="27" ref="E144:P144">100*E141/E138</f>
        <v>80.70761014686248</v>
      </c>
      <c r="F144" s="22">
        <f t="shared" si="27"/>
        <v>77.52956636005257</v>
      </c>
      <c r="G144" s="40">
        <f t="shared" si="27"/>
        <v>76.27906976744185</v>
      </c>
      <c r="H144" s="16">
        <f t="shared" si="27"/>
        <v>74.48979591836735</v>
      </c>
      <c r="I144" s="23">
        <f t="shared" si="27"/>
        <v>58.03631472763955</v>
      </c>
      <c r="J144" s="22">
        <f t="shared" si="27"/>
        <v>45.61544650040226</v>
      </c>
      <c r="K144" s="16">
        <f t="shared" si="27"/>
        <v>60.168697282099345</v>
      </c>
      <c r="L144" s="15">
        <f t="shared" si="27"/>
        <v>72.42083758937692</v>
      </c>
      <c r="M144" s="15">
        <f t="shared" si="27"/>
        <v>80.21164021164022</v>
      </c>
      <c r="N144" s="15">
        <f t="shared" si="27"/>
        <v>82.92181069958846</v>
      </c>
      <c r="O144" s="15">
        <f t="shared" si="27"/>
        <v>88.70967741935483</v>
      </c>
      <c r="P144" s="15">
        <f t="shared" si="27"/>
        <v>89.45652173913044</v>
      </c>
      <c r="Q144" s="15">
        <f>100*Q141/Q138</f>
        <v>84.67389545233857</v>
      </c>
      <c r="R144" s="97">
        <f>100*R141/R138</f>
        <v>84.89147957168326</v>
      </c>
      <c r="S144" s="15">
        <f>100*S141/S138</f>
        <v>84.33962466603003</v>
      </c>
      <c r="T144" s="15">
        <f>100*T141/T138</f>
        <v>82.67958846224509</v>
      </c>
      <c r="U144" s="114">
        <f>100*U141/U138</f>
        <v>75.99329275595869</v>
      </c>
      <c r="V144" s="76"/>
    </row>
    <row r="145" spans="2:22" ht="12.75">
      <c r="B145" s="87"/>
      <c r="E145" s="6"/>
      <c r="G145" s="6"/>
      <c r="I145" s="6"/>
      <c r="K145" s="6"/>
      <c r="L145" s="6"/>
      <c r="M145" s="6"/>
      <c r="N145" s="6"/>
      <c r="O145" s="6"/>
      <c r="P145" s="6"/>
      <c r="Q145" s="25"/>
      <c r="R145" s="25"/>
      <c r="S145" s="81"/>
      <c r="T145" s="119"/>
      <c r="U145" s="73"/>
      <c r="V145" s="76"/>
    </row>
    <row r="146" spans="2:22" ht="12.75">
      <c r="B146" s="24"/>
      <c r="E146" s="6"/>
      <c r="G146" s="6"/>
      <c r="I146" s="6"/>
      <c r="K146" s="6"/>
      <c r="L146" s="6"/>
      <c r="M146" s="6"/>
      <c r="N146" s="6"/>
      <c r="O146" s="6"/>
      <c r="P146" s="6"/>
      <c r="Q146" s="25"/>
      <c r="R146" s="25"/>
      <c r="S146" s="81"/>
      <c r="T146" s="119"/>
      <c r="U146" s="73"/>
      <c r="V146" s="76"/>
    </row>
    <row r="147" spans="2:22" ht="12.75">
      <c r="B147" s="133" t="s">
        <v>27</v>
      </c>
      <c r="C147" s="136" t="s">
        <v>1</v>
      </c>
      <c r="D147" s="10" t="s">
        <v>5</v>
      </c>
      <c r="E147" s="14">
        <v>170.9</v>
      </c>
      <c r="F147" s="28">
        <v>159.1</v>
      </c>
      <c r="G147" s="28">
        <v>163.4</v>
      </c>
      <c r="H147" s="28">
        <v>161.2</v>
      </c>
      <c r="I147" s="28">
        <v>165.6</v>
      </c>
      <c r="J147" s="14">
        <v>144.6</v>
      </c>
      <c r="K147" s="14">
        <v>112.7</v>
      </c>
      <c r="L147" s="14">
        <v>116.4</v>
      </c>
      <c r="M147" s="14">
        <v>120.8</v>
      </c>
      <c r="N147" s="14">
        <v>115.3</v>
      </c>
      <c r="O147" s="14">
        <v>116.4</v>
      </c>
      <c r="P147" s="14">
        <v>116.8</v>
      </c>
      <c r="Q147" s="15">
        <v>119.433</v>
      </c>
      <c r="R147" s="97">
        <v>116.799</v>
      </c>
      <c r="S147" s="15">
        <v>98.809</v>
      </c>
      <c r="T147" s="15">
        <v>107.247</v>
      </c>
      <c r="U147" s="114">
        <v>109.143</v>
      </c>
      <c r="V147" s="76"/>
    </row>
    <row r="148" spans="2:22" ht="12.75">
      <c r="B148" s="143"/>
      <c r="C148" s="141"/>
      <c r="D148" s="17" t="s">
        <v>6</v>
      </c>
      <c r="E148" s="13">
        <v>-1.7</v>
      </c>
      <c r="F148" s="13">
        <f aca="true" t="shared" si="28" ref="F148:Q148">(F147/E147-1)*100</f>
        <v>-6.904622586307784</v>
      </c>
      <c r="G148" s="13">
        <f t="shared" si="28"/>
        <v>2.7027027027027195</v>
      </c>
      <c r="H148" s="13">
        <f t="shared" si="28"/>
        <v>-1.34638922888618</v>
      </c>
      <c r="I148" s="14">
        <f t="shared" si="28"/>
        <v>2.7295285359801635</v>
      </c>
      <c r="J148" s="11">
        <f>(J147/I147-1)*100</f>
        <v>-12.681159420289855</v>
      </c>
      <c r="K148" s="11">
        <f t="shared" si="28"/>
        <v>-22.06085753803596</v>
      </c>
      <c r="L148" s="11">
        <f t="shared" si="28"/>
        <v>3.2830523513753374</v>
      </c>
      <c r="M148" s="11">
        <f t="shared" si="28"/>
        <v>3.7800687285223233</v>
      </c>
      <c r="N148" s="11">
        <f t="shared" si="28"/>
        <v>-4.552980132450335</v>
      </c>
      <c r="O148" s="11">
        <f t="shared" si="28"/>
        <v>0.9540329575021822</v>
      </c>
      <c r="P148" s="11">
        <f t="shared" si="28"/>
        <v>0.3436426116838476</v>
      </c>
      <c r="Q148" s="15">
        <f t="shared" si="28"/>
        <v>2.254280821917809</v>
      </c>
      <c r="R148" s="97">
        <f>(R147/Q147-1)*100</f>
        <v>-2.2054206123935605</v>
      </c>
      <c r="S148" s="108"/>
      <c r="T148" s="15">
        <f>(T147/S147-1)*100</f>
        <v>8.539707921343197</v>
      </c>
      <c r="U148" s="114">
        <f>(U147/T147-1)*100</f>
        <v>1.7678816190662694</v>
      </c>
      <c r="V148" s="76"/>
    </row>
    <row r="149" spans="2:22" ht="12.75">
      <c r="B149" s="143"/>
      <c r="C149" s="142"/>
      <c r="D149" s="17" t="s">
        <v>4</v>
      </c>
      <c r="E149" s="32">
        <v>-6.8</v>
      </c>
      <c r="F149" s="13">
        <v>6.4</v>
      </c>
      <c r="G149" s="13">
        <v>-6.9</v>
      </c>
      <c r="H149" s="13">
        <v>-7.2</v>
      </c>
      <c r="I149" s="14">
        <f aca="true" t="shared" si="29" ref="I149:Q149">(I147/E147-1)*100</f>
        <v>-3.1012287887653645</v>
      </c>
      <c r="J149" s="18">
        <f>(J147/F147-1)*100</f>
        <v>-9.113764927718416</v>
      </c>
      <c r="K149" s="18">
        <f>(K147/G147-1)*100</f>
        <v>-31.028151774785805</v>
      </c>
      <c r="L149" s="18">
        <f>(L147/H147-1)*100</f>
        <v>-27.79156327543424</v>
      </c>
      <c r="M149" s="18">
        <f>(M147/I147-1)*100</f>
        <v>-27.053140096618357</v>
      </c>
      <c r="N149" s="18">
        <f t="shared" si="29"/>
        <v>-20.262793914246192</v>
      </c>
      <c r="O149" s="18">
        <f t="shared" si="29"/>
        <v>3.2830523513753374</v>
      </c>
      <c r="P149" s="18">
        <f t="shared" si="29"/>
        <v>0.3436426116838476</v>
      </c>
      <c r="Q149" s="20">
        <f t="shared" si="29"/>
        <v>-1.1316225165562854</v>
      </c>
      <c r="R149" s="98">
        <f>(R147/N147-1)*100</f>
        <v>1.300086730268868</v>
      </c>
      <c r="S149" s="110"/>
      <c r="T149" s="110"/>
      <c r="U149" s="110"/>
      <c r="V149" s="76"/>
    </row>
    <row r="150" spans="2:22" ht="12.75">
      <c r="B150" s="143"/>
      <c r="C150" s="136" t="s">
        <v>2</v>
      </c>
      <c r="D150" s="10" t="s">
        <v>5</v>
      </c>
      <c r="E150" s="14">
        <v>147.6</v>
      </c>
      <c r="F150" s="31">
        <v>131.5</v>
      </c>
      <c r="G150" s="35">
        <v>129</v>
      </c>
      <c r="H150" s="35">
        <v>120.1</v>
      </c>
      <c r="I150" s="35">
        <v>83</v>
      </c>
      <c r="J150" s="14">
        <v>52.1</v>
      </c>
      <c r="K150" s="14">
        <v>65</v>
      </c>
      <c r="L150" s="14">
        <v>80.1</v>
      </c>
      <c r="M150" s="14">
        <v>92.8</v>
      </c>
      <c r="N150" s="14">
        <v>95.7</v>
      </c>
      <c r="O150" s="14">
        <v>102.9</v>
      </c>
      <c r="P150" s="14">
        <v>102.8</v>
      </c>
      <c r="Q150" s="15">
        <v>100.82</v>
      </c>
      <c r="R150" s="97">
        <v>98.315</v>
      </c>
      <c r="S150" s="15">
        <v>81.967</v>
      </c>
      <c r="T150" s="126">
        <v>78.257</v>
      </c>
      <c r="U150" s="114">
        <v>77.252</v>
      </c>
      <c r="V150" s="76"/>
    </row>
    <row r="151" spans="2:22" ht="12.75">
      <c r="B151" s="143"/>
      <c r="C151" s="139"/>
      <c r="D151" s="17" t="s">
        <v>6</v>
      </c>
      <c r="E151" s="14">
        <v>-3.3</v>
      </c>
      <c r="F151" s="13">
        <f aca="true" t="shared" si="30" ref="F151:Q151">(F150/E150-1)*100</f>
        <v>-10.907859078590787</v>
      </c>
      <c r="G151" s="13">
        <f t="shared" si="30"/>
        <v>-1.9011406844106515</v>
      </c>
      <c r="H151" s="13">
        <f t="shared" si="30"/>
        <v>-6.899224806201554</v>
      </c>
      <c r="I151" s="14">
        <f t="shared" si="30"/>
        <v>-30.89092422980849</v>
      </c>
      <c r="J151" s="11">
        <f>(J150/I150-1)*100</f>
        <v>-37.2289156626506</v>
      </c>
      <c r="K151" s="11">
        <f t="shared" si="30"/>
        <v>24.760076775431862</v>
      </c>
      <c r="L151" s="11">
        <f t="shared" si="30"/>
        <v>23.230769230769234</v>
      </c>
      <c r="M151" s="11">
        <f t="shared" si="30"/>
        <v>15.855181023720345</v>
      </c>
      <c r="N151" s="11">
        <f t="shared" si="30"/>
        <v>3.125</v>
      </c>
      <c r="O151" s="11">
        <f t="shared" si="30"/>
        <v>7.523510971786829</v>
      </c>
      <c r="P151" s="11">
        <f t="shared" si="30"/>
        <v>-0.09718172983479434</v>
      </c>
      <c r="Q151" s="15">
        <f t="shared" si="30"/>
        <v>-1.92607003891051</v>
      </c>
      <c r="R151" s="97">
        <f>(R150/Q150-1)*100</f>
        <v>-2.48462606625669</v>
      </c>
      <c r="S151" s="108"/>
      <c r="T151" s="15">
        <f>(T150/S150-1)*100</f>
        <v>-4.52621176815059</v>
      </c>
      <c r="U151" s="114">
        <f>(U150/T150-1)*100</f>
        <v>-1.2842301647137067</v>
      </c>
      <c r="V151" s="76"/>
    </row>
    <row r="152" spans="2:22" ht="12.75">
      <c r="B152" s="143"/>
      <c r="C152" s="140"/>
      <c r="D152" s="17" t="s">
        <v>4</v>
      </c>
      <c r="E152" s="31">
        <v>-4.7</v>
      </c>
      <c r="F152" s="44">
        <v>6.9</v>
      </c>
      <c r="G152" s="13">
        <v>-15.4</v>
      </c>
      <c r="H152" s="13">
        <v>-21.3</v>
      </c>
      <c r="I152" s="14">
        <f aca="true" t="shared" si="31" ref="I152:Q152">(I150/E150-1)*100</f>
        <v>-43.766937669376695</v>
      </c>
      <c r="J152" s="18">
        <f>(J150/F150-1)*100</f>
        <v>-60.38022813688213</v>
      </c>
      <c r="K152" s="18">
        <f>(K150/G150-1)*100</f>
        <v>-49.6124031007752</v>
      </c>
      <c r="L152" s="18">
        <f>(L150/H150-1)*100</f>
        <v>-33.30557868442965</v>
      </c>
      <c r="M152" s="18">
        <f>(M150/I150-1)*100</f>
        <v>11.807228915662638</v>
      </c>
      <c r="N152" s="18">
        <f t="shared" si="31"/>
        <v>83.68522072936659</v>
      </c>
      <c r="O152" s="18">
        <f t="shared" si="31"/>
        <v>58.30769230769233</v>
      </c>
      <c r="P152" s="18">
        <f t="shared" si="31"/>
        <v>28.33957553058677</v>
      </c>
      <c r="Q152" s="20">
        <f t="shared" si="31"/>
        <v>8.642241379310335</v>
      </c>
      <c r="R152" s="98">
        <f>(R150/N150-1)*100</f>
        <v>2.7324973876697856</v>
      </c>
      <c r="S152" s="110"/>
      <c r="T152" s="110"/>
      <c r="U152" s="110"/>
      <c r="V152" s="76"/>
    </row>
    <row r="153" spans="2:22" ht="12.75">
      <c r="B153" s="144"/>
      <c r="C153" s="19" t="s">
        <v>14</v>
      </c>
      <c r="D153" s="17" t="s">
        <v>10</v>
      </c>
      <c r="E153" s="22">
        <f aca="true" t="shared" si="32" ref="E153:P153">100*E150/E147</f>
        <v>86.3662960795787</v>
      </c>
      <c r="F153" s="22">
        <f t="shared" si="32"/>
        <v>82.6524198617222</v>
      </c>
      <c r="G153" s="22">
        <f t="shared" si="32"/>
        <v>78.94736842105263</v>
      </c>
      <c r="H153" s="22">
        <f t="shared" si="32"/>
        <v>74.50372208436725</v>
      </c>
      <c r="I153" s="16">
        <f t="shared" si="32"/>
        <v>50.12077294685991</v>
      </c>
      <c r="J153" s="15">
        <f t="shared" si="32"/>
        <v>36.03042876901798</v>
      </c>
      <c r="K153" s="15">
        <f t="shared" si="32"/>
        <v>57.67524401064774</v>
      </c>
      <c r="L153" s="15">
        <f t="shared" si="32"/>
        <v>68.81443298969072</v>
      </c>
      <c r="M153" s="15">
        <f t="shared" si="32"/>
        <v>76.82119205298014</v>
      </c>
      <c r="N153" s="15">
        <f t="shared" si="32"/>
        <v>83.00086730268865</v>
      </c>
      <c r="O153" s="15">
        <f t="shared" si="32"/>
        <v>88.4020618556701</v>
      </c>
      <c r="P153" s="15">
        <f t="shared" si="32"/>
        <v>88.01369863013699</v>
      </c>
      <c r="Q153" s="15">
        <f>100*Q150/Q147</f>
        <v>84.41553004613465</v>
      </c>
      <c r="R153" s="97">
        <f>100*R150/R147</f>
        <v>84.17452204214077</v>
      </c>
      <c r="S153" s="15">
        <f>100*S150/S147</f>
        <v>82.95499397828134</v>
      </c>
      <c r="T153" s="15">
        <f>100*T150/T147</f>
        <v>72.96894085615449</v>
      </c>
      <c r="U153" s="114">
        <f>100*U150/U147</f>
        <v>70.78053562757117</v>
      </c>
      <c r="V153" s="76"/>
    </row>
    <row r="154" spans="2:22" ht="12.75">
      <c r="B154" s="87"/>
      <c r="C154" s="36"/>
      <c r="D154" s="24"/>
      <c r="E154" s="7"/>
      <c r="F154" s="7"/>
      <c r="G154" s="7"/>
      <c r="H154" s="7"/>
      <c r="I154" s="7"/>
      <c r="J154" s="7"/>
      <c r="K154" s="7"/>
      <c r="L154" s="7"/>
      <c r="M154" s="7"/>
      <c r="N154" s="37"/>
      <c r="O154" s="37"/>
      <c r="P154" s="37"/>
      <c r="Q154" s="37"/>
      <c r="R154" s="37"/>
      <c r="S154" s="82"/>
      <c r="T154" s="115"/>
      <c r="U154" s="74"/>
      <c r="V154" s="76"/>
    </row>
    <row r="155" spans="2:22" ht="12.75">
      <c r="B155" s="24"/>
      <c r="Q155" s="38"/>
      <c r="R155" s="38"/>
      <c r="T155" s="116"/>
      <c r="U155" s="75"/>
      <c r="V155" s="76"/>
    </row>
    <row r="156" spans="2:22" ht="12.75">
      <c r="B156" s="133" t="s">
        <v>42</v>
      </c>
      <c r="C156" s="149" t="s">
        <v>9</v>
      </c>
      <c r="D156" s="10" t="s">
        <v>5</v>
      </c>
      <c r="E156" s="14">
        <v>254.6</v>
      </c>
      <c r="F156" s="28">
        <v>248.8</v>
      </c>
      <c r="G156" s="28">
        <v>231.9</v>
      </c>
      <c r="H156" s="28">
        <v>233.3</v>
      </c>
      <c r="I156" s="45">
        <v>249.2</v>
      </c>
      <c r="J156" s="28">
        <v>222</v>
      </c>
      <c r="K156" s="11">
        <v>208.4</v>
      </c>
      <c r="L156" s="11">
        <v>190.6</v>
      </c>
      <c r="M156" s="11">
        <v>178.1</v>
      </c>
      <c r="N156" s="29">
        <v>182.2</v>
      </c>
      <c r="O156" s="11">
        <v>186.4</v>
      </c>
      <c r="P156" s="11">
        <v>185.9</v>
      </c>
      <c r="Q156" s="15">
        <v>191.774</v>
      </c>
      <c r="R156" s="97">
        <v>185.799</v>
      </c>
      <c r="S156" s="15">
        <v>139.618</v>
      </c>
      <c r="T156" s="15">
        <v>138.123</v>
      </c>
      <c r="U156" s="114">
        <v>152.25</v>
      </c>
      <c r="V156" s="76"/>
    </row>
    <row r="157" spans="2:22" ht="12.75">
      <c r="B157" s="143"/>
      <c r="C157" s="139"/>
      <c r="D157" s="17" t="s">
        <v>6</v>
      </c>
      <c r="E157" s="13">
        <v>-0.3</v>
      </c>
      <c r="F157" s="22">
        <f aca="true" t="shared" si="33" ref="F157:Q157">(F156/E156-1)*100</f>
        <v>-2.278083267871167</v>
      </c>
      <c r="G157" s="13">
        <f t="shared" si="33"/>
        <v>-6.792604501607724</v>
      </c>
      <c r="H157" s="13">
        <f t="shared" si="33"/>
        <v>0.6037084950409666</v>
      </c>
      <c r="I157" s="13">
        <f t="shared" si="33"/>
        <v>6.815259322760392</v>
      </c>
      <c r="J157" s="14">
        <f>(J156/I156-1)*100</f>
        <v>-10.91492776886035</v>
      </c>
      <c r="K157" s="11">
        <f t="shared" si="33"/>
        <v>-6.126126126126119</v>
      </c>
      <c r="L157" s="11">
        <f t="shared" si="33"/>
        <v>-8.541266794625724</v>
      </c>
      <c r="M157" s="12">
        <f t="shared" si="33"/>
        <v>-6.558237145855195</v>
      </c>
      <c r="N157" s="14">
        <f t="shared" si="33"/>
        <v>2.3020774845592396</v>
      </c>
      <c r="O157" s="11">
        <f t="shared" si="33"/>
        <v>2.3051591657519355</v>
      </c>
      <c r="P157" s="11">
        <f t="shared" si="33"/>
        <v>-0.2682403433476366</v>
      </c>
      <c r="Q157" s="15">
        <f t="shared" si="33"/>
        <v>3.159763313609454</v>
      </c>
      <c r="R157" s="97">
        <f>(R156/Q156-1)*100</f>
        <v>-3.115646542284145</v>
      </c>
      <c r="S157" s="108"/>
      <c r="T157" s="15">
        <f>(T156/S156-1)*100</f>
        <v>-1.0707788394046625</v>
      </c>
      <c r="U157" s="114">
        <f>(U156/T156-1)*100</f>
        <v>10.227840403118972</v>
      </c>
      <c r="V157" s="76"/>
    </row>
    <row r="158" spans="2:22" ht="12.75">
      <c r="B158" s="143"/>
      <c r="C158" s="140"/>
      <c r="D158" s="17" t="s">
        <v>4</v>
      </c>
      <c r="E158" s="32">
        <v>-16.4</v>
      </c>
      <c r="F158" s="22">
        <v>-1.2</v>
      </c>
      <c r="G158" s="13">
        <v>-10.6</v>
      </c>
      <c r="H158" s="22">
        <v>-8.7</v>
      </c>
      <c r="I158" s="13">
        <f aca="true" t="shared" si="34" ref="I158:Q158">(I156/E156-1)*100</f>
        <v>-2.120974076983506</v>
      </c>
      <c r="J158" s="14">
        <f>(J156/F156-1)*100</f>
        <v>-10.771704180064312</v>
      </c>
      <c r="K158" s="18">
        <f>(K156/G156-1)*100</f>
        <v>-10.133678309616212</v>
      </c>
      <c r="L158" s="18">
        <f>(L156/H156-1)*100</f>
        <v>-18.302614659237037</v>
      </c>
      <c r="M158" s="34">
        <f>(M156/I156-1)*100</f>
        <v>-28.531300160513638</v>
      </c>
      <c r="N158" s="14">
        <f t="shared" si="34"/>
        <v>-17.927927927927932</v>
      </c>
      <c r="O158" s="18">
        <f t="shared" si="34"/>
        <v>-10.556621880998085</v>
      </c>
      <c r="P158" s="18">
        <f t="shared" si="34"/>
        <v>-2.4658971668415464</v>
      </c>
      <c r="Q158" s="20">
        <f t="shared" si="34"/>
        <v>7.677709152161705</v>
      </c>
      <c r="R158" s="97">
        <f>(R156/N156-1)*100</f>
        <v>1.975301866081236</v>
      </c>
      <c r="S158" s="110"/>
      <c r="T158" s="110"/>
      <c r="U158" s="110"/>
      <c r="V158" s="76"/>
    </row>
    <row r="159" spans="2:22" ht="12.75">
      <c r="B159" s="143"/>
      <c r="C159" s="136" t="s">
        <v>2</v>
      </c>
      <c r="D159" s="10" t="s">
        <v>5</v>
      </c>
      <c r="E159" s="14">
        <v>208.5</v>
      </c>
      <c r="F159" s="31">
        <v>212.1</v>
      </c>
      <c r="G159" s="35">
        <v>190.9</v>
      </c>
      <c r="H159" s="35">
        <v>178.3</v>
      </c>
      <c r="I159" s="35">
        <v>126.5</v>
      </c>
      <c r="J159" s="31">
        <v>90.9</v>
      </c>
      <c r="K159" s="14">
        <v>132.3</v>
      </c>
      <c r="L159" s="14">
        <v>146.3</v>
      </c>
      <c r="M159" s="14">
        <v>140</v>
      </c>
      <c r="N159" s="35">
        <v>162.3</v>
      </c>
      <c r="O159" s="14">
        <v>173.6</v>
      </c>
      <c r="P159" s="14">
        <v>175.7</v>
      </c>
      <c r="Q159" s="15">
        <v>172.795</v>
      </c>
      <c r="R159" s="97">
        <v>163.895</v>
      </c>
      <c r="S159" s="15">
        <v>116.098</v>
      </c>
      <c r="T159" s="15">
        <v>103.247</v>
      </c>
      <c r="U159" s="114">
        <v>102.674</v>
      </c>
      <c r="V159" s="76"/>
    </row>
    <row r="160" spans="2:22" ht="12.75">
      <c r="B160" s="143"/>
      <c r="C160" s="139"/>
      <c r="D160" s="17" t="s">
        <v>6</v>
      </c>
      <c r="E160" s="14">
        <v>-3.5</v>
      </c>
      <c r="F160" s="13">
        <f aca="true" t="shared" si="35" ref="F160:Q160">(F159/E159-1)*100</f>
        <v>1.726618705035965</v>
      </c>
      <c r="G160" s="13">
        <f t="shared" si="35"/>
        <v>-9.995285242809992</v>
      </c>
      <c r="H160" s="13">
        <f t="shared" si="35"/>
        <v>-6.600314300680976</v>
      </c>
      <c r="I160" s="14">
        <f t="shared" si="35"/>
        <v>-29.052159282108814</v>
      </c>
      <c r="J160" s="11">
        <f>(J159/I159-1)*100</f>
        <v>-28.14229249011857</v>
      </c>
      <c r="K160" s="11">
        <f t="shared" si="35"/>
        <v>45.54455445544554</v>
      </c>
      <c r="L160" s="11">
        <f t="shared" si="35"/>
        <v>10.582010582010582</v>
      </c>
      <c r="M160" s="12">
        <f t="shared" si="35"/>
        <v>-4.306220095693791</v>
      </c>
      <c r="N160" s="14">
        <f t="shared" si="35"/>
        <v>15.928571428571448</v>
      </c>
      <c r="O160" s="11">
        <f t="shared" si="35"/>
        <v>6.9624152803450245</v>
      </c>
      <c r="P160" s="11">
        <f t="shared" si="35"/>
        <v>1.2096774193548265</v>
      </c>
      <c r="Q160" s="15">
        <f t="shared" si="35"/>
        <v>-1.65338645418327</v>
      </c>
      <c r="R160" s="97">
        <f>(R159/Q159-1)*100</f>
        <v>-5.150611996874899</v>
      </c>
      <c r="S160" s="108"/>
      <c r="T160" s="15">
        <f>(T159/S159-1)*100</f>
        <v>-11.069096797533117</v>
      </c>
      <c r="U160" s="114">
        <f>(U159/T159-1)*100</f>
        <v>-0.554979805708633</v>
      </c>
      <c r="V160" s="76"/>
    </row>
    <row r="161" spans="2:22" ht="12.75">
      <c r="B161" s="143"/>
      <c r="C161" s="140"/>
      <c r="D161" s="17" t="s">
        <v>4</v>
      </c>
      <c r="E161" s="31">
        <v>-17.6</v>
      </c>
      <c r="F161" s="44">
        <v>4.4</v>
      </c>
      <c r="G161" s="13">
        <v>-12.6</v>
      </c>
      <c r="H161" s="13">
        <v>-17.5</v>
      </c>
      <c r="I161" s="14">
        <f aca="true" t="shared" si="36" ref="I161:Q161">(I159/E159-1)*100</f>
        <v>-39.328537170263786</v>
      </c>
      <c r="J161" s="18">
        <f>(J159/F159-1)*100</f>
        <v>-57.14285714285714</v>
      </c>
      <c r="K161" s="18">
        <f>(K159/G159-1)*100</f>
        <v>-30.69669984284965</v>
      </c>
      <c r="L161" s="18">
        <f>(L159/H159-1)*100</f>
        <v>-17.947279865395405</v>
      </c>
      <c r="M161" s="34">
        <f>(M159/I159-1)*100</f>
        <v>10.671936758893285</v>
      </c>
      <c r="N161" s="14">
        <f t="shared" si="36"/>
        <v>78.54785478547855</v>
      </c>
      <c r="O161" s="18">
        <f t="shared" si="36"/>
        <v>31.216931216931208</v>
      </c>
      <c r="P161" s="18">
        <f t="shared" si="36"/>
        <v>20.095693779904302</v>
      </c>
      <c r="Q161" s="20">
        <f t="shared" si="36"/>
        <v>23.424999999999983</v>
      </c>
      <c r="R161" s="97">
        <f>(R159/N159-1)*100</f>
        <v>0.9827479975354381</v>
      </c>
      <c r="S161" s="110"/>
      <c r="T161" s="110"/>
      <c r="U161" s="110"/>
      <c r="V161" s="76"/>
    </row>
    <row r="162" spans="2:22" ht="12.75">
      <c r="B162" s="144"/>
      <c r="C162" s="19" t="s">
        <v>14</v>
      </c>
      <c r="D162" s="17" t="s">
        <v>8</v>
      </c>
      <c r="E162" s="22">
        <f aca="true" t="shared" si="37" ref="E162:P162">100*E159/E156</f>
        <v>81.89316575019639</v>
      </c>
      <c r="F162" s="22">
        <f t="shared" si="37"/>
        <v>85.24919614147909</v>
      </c>
      <c r="G162" s="16">
        <f t="shared" si="37"/>
        <v>82.31996550237172</v>
      </c>
      <c r="H162" s="21">
        <f t="shared" si="37"/>
        <v>76.42520360051435</v>
      </c>
      <c r="I162" s="16">
        <f t="shared" si="37"/>
        <v>50.76243980738363</v>
      </c>
      <c r="J162" s="15">
        <f t="shared" si="37"/>
        <v>40.945945945945944</v>
      </c>
      <c r="K162" s="15">
        <f t="shared" si="37"/>
        <v>63.48368522072937</v>
      </c>
      <c r="L162" s="15">
        <f t="shared" si="37"/>
        <v>76.75760755508921</v>
      </c>
      <c r="M162" s="23">
        <f t="shared" si="37"/>
        <v>78.60752386299832</v>
      </c>
      <c r="N162" s="16">
        <f t="shared" si="37"/>
        <v>89.07793633369924</v>
      </c>
      <c r="O162" s="15">
        <f t="shared" si="37"/>
        <v>93.13304721030043</v>
      </c>
      <c r="P162" s="15">
        <f t="shared" si="37"/>
        <v>94.51317912856373</v>
      </c>
      <c r="Q162" s="15">
        <f>100*Q159/Q156</f>
        <v>90.10345510861744</v>
      </c>
      <c r="R162" s="97">
        <f>100*R159/R156</f>
        <v>88.21091609750322</v>
      </c>
      <c r="S162" s="15">
        <f>100*S159/S156</f>
        <v>83.15403458006847</v>
      </c>
      <c r="T162" s="15">
        <f>100*T159/T156</f>
        <v>74.75004162956206</v>
      </c>
      <c r="U162" s="114">
        <f>100*U159/U156</f>
        <v>67.43776683087029</v>
      </c>
      <c r="V162" s="76"/>
    </row>
    <row r="163" spans="2:22" ht="12.75">
      <c r="B163" s="87"/>
      <c r="Q163" s="38"/>
      <c r="R163" s="38"/>
      <c r="T163" s="116"/>
      <c r="U163" s="75"/>
      <c r="V163" s="76"/>
    </row>
    <row r="164" spans="2:22" ht="12.75">
      <c r="B164" s="36"/>
      <c r="E164" s="41"/>
      <c r="F164" s="41"/>
      <c r="J164" s="42"/>
      <c r="K164" s="41"/>
      <c r="Q164" s="38"/>
      <c r="R164" s="38"/>
      <c r="T164" s="116"/>
      <c r="U164" s="75"/>
      <c r="V164" s="76"/>
    </row>
    <row r="165" spans="2:22" ht="12.75">
      <c r="B165" s="133" t="s">
        <v>43</v>
      </c>
      <c r="C165" s="149" t="s">
        <v>9</v>
      </c>
      <c r="D165" s="10" t="s">
        <v>5</v>
      </c>
      <c r="E165" s="14">
        <v>432</v>
      </c>
      <c r="F165" s="28">
        <v>410.8</v>
      </c>
      <c r="G165" s="28">
        <v>390.3</v>
      </c>
      <c r="H165" s="28">
        <v>381.1</v>
      </c>
      <c r="I165" s="45">
        <v>381.1</v>
      </c>
      <c r="J165" s="28">
        <v>370.3</v>
      </c>
      <c r="K165" s="11">
        <v>353.3</v>
      </c>
      <c r="L165" s="11">
        <v>292.2</v>
      </c>
      <c r="M165" s="11">
        <v>290.8</v>
      </c>
      <c r="N165" s="29">
        <v>296.7</v>
      </c>
      <c r="O165" s="11">
        <v>292.2</v>
      </c>
      <c r="P165" s="12">
        <v>277.6</v>
      </c>
      <c r="Q165" s="14">
        <v>276.693</v>
      </c>
      <c r="R165" s="97">
        <v>274.981</v>
      </c>
      <c r="S165" s="15">
        <v>150.917</v>
      </c>
      <c r="T165" s="129">
        <v>143.978</v>
      </c>
      <c r="U165" s="114">
        <v>150.921</v>
      </c>
      <c r="V165" s="76"/>
    </row>
    <row r="166" spans="2:22" ht="12.75">
      <c r="B166" s="143"/>
      <c r="C166" s="139"/>
      <c r="D166" s="17" t="s">
        <v>6</v>
      </c>
      <c r="E166" s="13">
        <v>2.6</v>
      </c>
      <c r="F166" s="22">
        <f aca="true" t="shared" si="38" ref="F166:Q166">(F165/E165-1)*100</f>
        <v>-4.907407407407405</v>
      </c>
      <c r="G166" s="13">
        <f t="shared" si="38"/>
        <v>-4.990262901655306</v>
      </c>
      <c r="H166" s="13">
        <f t="shared" si="38"/>
        <v>-2.3571611580835206</v>
      </c>
      <c r="I166" s="13">
        <f t="shared" si="38"/>
        <v>0</v>
      </c>
      <c r="J166" s="14">
        <f>(J165/I165-1)*100</f>
        <v>-2.8339018630280766</v>
      </c>
      <c r="K166" s="11">
        <f t="shared" si="38"/>
        <v>-4.590872265730484</v>
      </c>
      <c r="L166" s="11">
        <f t="shared" si="38"/>
        <v>-17.294084347579965</v>
      </c>
      <c r="M166" s="12">
        <f t="shared" si="38"/>
        <v>-0.4791238877481119</v>
      </c>
      <c r="N166" s="14">
        <f t="shared" si="38"/>
        <v>2.028885832187055</v>
      </c>
      <c r="O166" s="11">
        <f t="shared" si="38"/>
        <v>-1.5166835187057637</v>
      </c>
      <c r="P166" s="12">
        <f t="shared" si="38"/>
        <v>-4.996577686516068</v>
      </c>
      <c r="Q166" s="14">
        <f t="shared" si="38"/>
        <v>-0.32672910662825405</v>
      </c>
      <c r="R166" s="97">
        <f>(R165/Q165-1)*100</f>
        <v>-0.6187362889556236</v>
      </c>
      <c r="S166" s="108"/>
      <c r="T166" s="15">
        <f>(T165/S165-1)*100</f>
        <v>-4.597891556285905</v>
      </c>
      <c r="U166" s="114">
        <f>(U165/T165-1)*100</f>
        <v>4.822264512633856</v>
      </c>
      <c r="V166" s="76"/>
    </row>
    <row r="167" spans="2:22" ht="12.75">
      <c r="B167" s="143"/>
      <c r="C167" s="140"/>
      <c r="D167" s="17" t="s">
        <v>4</v>
      </c>
      <c r="E167" s="32">
        <v>-2.3</v>
      </c>
      <c r="F167" s="22">
        <v>-2</v>
      </c>
      <c r="G167" s="13">
        <v>-5.7</v>
      </c>
      <c r="H167" s="13">
        <v>-9.5</v>
      </c>
      <c r="I167" s="13">
        <f aca="true" t="shared" si="39" ref="I167:Q167">(I165/E165-1)*100</f>
        <v>-11.782407407407403</v>
      </c>
      <c r="J167" s="14">
        <f>(J165/F165-1)*100</f>
        <v>-9.858812074001943</v>
      </c>
      <c r="K167" s="18">
        <f>(K165/G165-1)*100</f>
        <v>-9.479887266205477</v>
      </c>
      <c r="L167" s="18">
        <f>(L165/H165-1)*100</f>
        <v>-23.327210705851485</v>
      </c>
      <c r="M167" s="34">
        <f>(M165/I165-1)*100</f>
        <v>-23.694568354762534</v>
      </c>
      <c r="N167" s="14">
        <f t="shared" si="39"/>
        <v>-19.875776397515533</v>
      </c>
      <c r="O167" s="18">
        <f t="shared" si="39"/>
        <v>-17.294084347579965</v>
      </c>
      <c r="P167" s="34">
        <f t="shared" si="39"/>
        <v>-4.996577686516068</v>
      </c>
      <c r="Q167" s="14">
        <f t="shared" si="39"/>
        <v>-4.851100412654752</v>
      </c>
      <c r="R167" s="97">
        <f>(R165/N165-1)*100</f>
        <v>-7.320188742837885</v>
      </c>
      <c r="S167" s="110"/>
      <c r="T167" s="110"/>
      <c r="U167" s="110"/>
      <c r="V167" s="76"/>
    </row>
    <row r="168" spans="2:22" ht="12.75">
      <c r="B168" s="143"/>
      <c r="C168" s="136" t="s">
        <v>2</v>
      </c>
      <c r="D168" s="10" t="s">
        <v>5</v>
      </c>
      <c r="E168" s="14">
        <v>390.8</v>
      </c>
      <c r="F168" s="31">
        <v>360</v>
      </c>
      <c r="G168" s="35">
        <v>346.2</v>
      </c>
      <c r="H168" s="35">
        <v>322.5</v>
      </c>
      <c r="I168" s="35">
        <v>208.9</v>
      </c>
      <c r="J168" s="31">
        <v>157.6</v>
      </c>
      <c r="K168" s="14">
        <v>249.9</v>
      </c>
      <c r="L168" s="14">
        <v>248.3</v>
      </c>
      <c r="M168" s="14">
        <v>251.1</v>
      </c>
      <c r="N168" s="35">
        <v>262.1</v>
      </c>
      <c r="O168" s="14">
        <v>270.2</v>
      </c>
      <c r="P168" s="13">
        <v>261.1</v>
      </c>
      <c r="Q168" s="14">
        <v>255.555</v>
      </c>
      <c r="R168" s="97">
        <v>252.361</v>
      </c>
      <c r="S168" s="15">
        <v>133.475</v>
      </c>
      <c r="T168" s="15">
        <v>120.883</v>
      </c>
      <c r="U168" s="114">
        <v>113.973</v>
      </c>
      <c r="V168" s="76"/>
    </row>
    <row r="169" spans="2:22" ht="12.75">
      <c r="B169" s="143"/>
      <c r="C169" s="139"/>
      <c r="D169" s="17" t="s">
        <v>6</v>
      </c>
      <c r="E169" s="14">
        <v>4.7</v>
      </c>
      <c r="F169" s="13">
        <f aca="true" t="shared" si="40" ref="F169:Q169">(F168/E168-1)*100</f>
        <v>-7.881269191402252</v>
      </c>
      <c r="G169" s="13">
        <f t="shared" si="40"/>
        <v>-3.833333333333333</v>
      </c>
      <c r="H169" s="13">
        <f t="shared" si="40"/>
        <v>-6.8457538994800675</v>
      </c>
      <c r="I169" s="14">
        <f t="shared" si="40"/>
        <v>-35.224806201550386</v>
      </c>
      <c r="J169" s="11">
        <f>(J168/I168-1)*100</f>
        <v>-24.55720440402107</v>
      </c>
      <c r="K169" s="11">
        <f t="shared" si="40"/>
        <v>58.56598984771575</v>
      </c>
      <c r="L169" s="11">
        <f t="shared" si="40"/>
        <v>-0.6402561024409725</v>
      </c>
      <c r="M169" s="12">
        <f t="shared" si="40"/>
        <v>1.1276681433749491</v>
      </c>
      <c r="N169" s="14">
        <f t="shared" si="40"/>
        <v>4.380724810832359</v>
      </c>
      <c r="O169" s="11">
        <f t="shared" si="40"/>
        <v>3.0904235024799664</v>
      </c>
      <c r="P169" s="12">
        <f t="shared" si="40"/>
        <v>-3.3678756476683835</v>
      </c>
      <c r="Q169" s="14">
        <f t="shared" si="40"/>
        <v>-2.1237073918039084</v>
      </c>
      <c r="R169" s="97">
        <f>(R168/Q168-1)*100</f>
        <v>-1.2498288039756722</v>
      </c>
      <c r="S169" s="108"/>
      <c r="T169" s="15">
        <f>(T168/S168-1)*100</f>
        <v>-9.433976400074917</v>
      </c>
      <c r="U169" s="114">
        <f>(U168/T168-1)*100</f>
        <v>-5.716271105118165</v>
      </c>
      <c r="V169" s="76"/>
    </row>
    <row r="170" spans="2:22" ht="12.75">
      <c r="B170" s="143"/>
      <c r="C170" s="140"/>
      <c r="D170" s="17" t="s">
        <v>4</v>
      </c>
      <c r="E170" s="31">
        <v>5.9</v>
      </c>
      <c r="F170" s="44">
        <v>0.6</v>
      </c>
      <c r="G170" s="13">
        <v>-6.7</v>
      </c>
      <c r="H170" s="13">
        <v>-13.6</v>
      </c>
      <c r="I170" s="14">
        <f aca="true" t="shared" si="41" ref="I170:Q170">(I168/E168-1)*100</f>
        <v>-46.545547594677586</v>
      </c>
      <c r="J170" s="18">
        <f>(J168/F168-1)*100</f>
        <v>-56.222222222222214</v>
      </c>
      <c r="K170" s="18">
        <f>(K168/G168-1)*100</f>
        <v>-27.81629116117851</v>
      </c>
      <c r="L170" s="18">
        <f>(L168/H168-1)*100</f>
        <v>-23.007751937984487</v>
      </c>
      <c r="M170" s="34">
        <f>(M168/I168-1)*100</f>
        <v>20.201053135471515</v>
      </c>
      <c r="N170" s="14">
        <f t="shared" si="41"/>
        <v>66.3071065989848</v>
      </c>
      <c r="O170" s="18">
        <f t="shared" si="41"/>
        <v>8.12324929971988</v>
      </c>
      <c r="P170" s="34">
        <f t="shared" si="41"/>
        <v>5.155054369714063</v>
      </c>
      <c r="Q170" s="14">
        <f t="shared" si="41"/>
        <v>1.774193548387104</v>
      </c>
      <c r="R170" s="97">
        <f>(R168/N168-1)*100</f>
        <v>-3.715757344525006</v>
      </c>
      <c r="S170" s="110"/>
      <c r="T170" s="110"/>
      <c r="U170" s="110"/>
      <c r="V170" s="76"/>
    </row>
    <row r="171" spans="2:22" ht="12.75">
      <c r="B171" s="144"/>
      <c r="C171" s="19" t="s">
        <v>14</v>
      </c>
      <c r="D171" s="17" t="s">
        <v>8</v>
      </c>
      <c r="E171" s="22">
        <f aca="true" t="shared" si="42" ref="E171:P171">100*E168/E165</f>
        <v>90.46296296296296</v>
      </c>
      <c r="F171" s="22">
        <f t="shared" si="42"/>
        <v>87.63388510223953</v>
      </c>
      <c r="G171" s="16">
        <f t="shared" si="42"/>
        <v>88.70099923136048</v>
      </c>
      <c r="H171" s="21">
        <f t="shared" si="42"/>
        <v>84.62345840986617</v>
      </c>
      <c r="I171" s="16">
        <f t="shared" si="42"/>
        <v>54.81500918394122</v>
      </c>
      <c r="J171" s="15">
        <f t="shared" si="42"/>
        <v>42.56008641641912</v>
      </c>
      <c r="K171" s="15">
        <f t="shared" si="42"/>
        <v>70.73308802717237</v>
      </c>
      <c r="L171" s="15">
        <f t="shared" si="42"/>
        <v>84.97604380561259</v>
      </c>
      <c r="M171" s="23">
        <f t="shared" si="42"/>
        <v>86.34800550206327</v>
      </c>
      <c r="N171" s="16">
        <f t="shared" si="42"/>
        <v>88.33838894506236</v>
      </c>
      <c r="O171" s="16">
        <f t="shared" si="42"/>
        <v>92.47091033538672</v>
      </c>
      <c r="P171" s="16">
        <f t="shared" si="42"/>
        <v>94.05619596541787</v>
      </c>
      <c r="Q171" s="16">
        <f>100*Q168/Q165</f>
        <v>92.3604861705934</v>
      </c>
      <c r="R171" s="16">
        <f>100*R168/R165</f>
        <v>91.77397711114585</v>
      </c>
      <c r="S171" s="16">
        <f>100*S168/S165</f>
        <v>88.44265390910235</v>
      </c>
      <c r="T171" s="16">
        <f>100*T168/T165</f>
        <v>83.95935490144326</v>
      </c>
      <c r="U171" s="120">
        <f>100*U168/U165</f>
        <v>75.51831753036356</v>
      </c>
      <c r="V171" s="76"/>
    </row>
    <row r="172" spans="2:22" ht="12.75">
      <c r="B172" s="87"/>
      <c r="N172" s="61"/>
      <c r="O172" s="61"/>
      <c r="P172" s="100"/>
      <c r="Q172" s="70"/>
      <c r="R172" s="101"/>
      <c r="S172" s="101"/>
      <c r="T172" s="102"/>
      <c r="U172" s="78"/>
      <c r="V172" s="103"/>
    </row>
    <row r="173" spans="5:21" ht="15">
      <c r="E173" s="41"/>
      <c r="F173" s="41"/>
      <c r="J173" s="42"/>
      <c r="K173" s="41"/>
      <c r="N173" s="125" t="s">
        <v>76</v>
      </c>
      <c r="O173" s="125"/>
      <c r="P173" s="125"/>
      <c r="Q173" s="125"/>
      <c r="R173" s="125"/>
      <c r="S173" s="125"/>
      <c r="T173" s="125"/>
      <c r="U173" s="125"/>
    </row>
    <row r="174" spans="16:22" ht="12.75">
      <c r="P174" s="24"/>
      <c r="Q174" s="104"/>
      <c r="R174" s="104"/>
      <c r="S174" s="105"/>
      <c r="T174" s="106"/>
      <c r="U174" s="106"/>
      <c r="V174" s="103"/>
    </row>
    <row r="175" spans="17:22" ht="12.75">
      <c r="Q175" s="38"/>
      <c r="R175" s="38"/>
      <c r="T175" s="75"/>
      <c r="U175" s="75"/>
      <c r="V175" s="76"/>
    </row>
    <row r="176" spans="17:22" ht="12.75">
      <c r="Q176" s="38"/>
      <c r="R176" s="38"/>
      <c r="T176" s="75"/>
      <c r="U176" s="75"/>
      <c r="V176" s="76"/>
    </row>
    <row r="177" spans="17:22" ht="12.75">
      <c r="Q177" s="38"/>
      <c r="R177" s="38"/>
      <c r="T177" s="75"/>
      <c r="U177" s="75"/>
      <c r="V177" s="76"/>
    </row>
    <row r="178" spans="17:22" ht="12.75">
      <c r="Q178" s="38"/>
      <c r="R178" s="38"/>
      <c r="T178" s="75"/>
      <c r="U178" s="75"/>
      <c r="V178" s="76"/>
    </row>
    <row r="179" spans="17:22" ht="12.75">
      <c r="Q179" s="38"/>
      <c r="R179" s="38"/>
      <c r="T179" s="75"/>
      <c r="U179" s="75"/>
      <c r="V179" s="76"/>
    </row>
    <row r="180" spans="17:22" ht="23.25" customHeight="1">
      <c r="Q180" s="38"/>
      <c r="R180" s="38"/>
      <c r="T180" s="75"/>
      <c r="U180" s="75"/>
      <c r="V180" s="76"/>
    </row>
    <row r="181" spans="4:22" ht="20.25">
      <c r="D181" s="1"/>
      <c r="G181" s="3"/>
      <c r="H181" s="4"/>
      <c r="Q181" s="38"/>
      <c r="R181" s="38"/>
      <c r="T181" s="75"/>
      <c r="U181" s="75"/>
      <c r="V181" s="76"/>
    </row>
    <row r="182" spans="17:22" ht="12.75">
      <c r="Q182" s="38"/>
      <c r="R182" s="38"/>
      <c r="T182" s="75"/>
      <c r="U182" s="75"/>
      <c r="V182" s="76"/>
    </row>
    <row r="183" spans="4:22" ht="42.75" customHeight="1">
      <c r="D183" s="5"/>
      <c r="Q183" s="38"/>
      <c r="R183" s="38"/>
      <c r="T183" s="75"/>
      <c r="U183" s="75"/>
      <c r="V183" s="76"/>
    </row>
    <row r="184" spans="1:22" ht="42.75" customHeight="1">
      <c r="A184" s="90"/>
      <c r="B184" s="131" t="s">
        <v>77</v>
      </c>
      <c r="C184" s="132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  <c r="R184" s="132"/>
      <c r="S184" s="132"/>
      <c r="T184" s="132"/>
      <c r="U184" s="132"/>
      <c r="V184" s="90"/>
    </row>
    <row r="185" spans="17:22" ht="12.75">
      <c r="Q185" s="38"/>
      <c r="R185" s="38"/>
      <c r="T185" s="75"/>
      <c r="U185" s="75"/>
      <c r="V185" s="76"/>
    </row>
    <row r="186" spans="17:22" ht="12.75">
      <c r="Q186" s="38"/>
      <c r="R186" s="38"/>
      <c r="T186" s="75"/>
      <c r="U186" s="75"/>
      <c r="V186" s="76"/>
    </row>
    <row r="187" spans="17:22" ht="12.75">
      <c r="Q187" s="38"/>
      <c r="R187" s="38"/>
      <c r="T187" s="75"/>
      <c r="U187" s="75"/>
      <c r="V187" s="76"/>
    </row>
    <row r="188" spans="17:22" ht="12.75">
      <c r="Q188" s="38"/>
      <c r="R188" s="38"/>
      <c r="T188" s="75"/>
      <c r="U188" s="75"/>
      <c r="V188" s="76"/>
    </row>
    <row r="189" spans="17:22" ht="12.75">
      <c r="Q189" s="38"/>
      <c r="R189" s="38"/>
      <c r="T189" s="75"/>
      <c r="U189" s="75"/>
      <c r="V189" s="76"/>
    </row>
    <row r="190" spans="17:22" ht="12.75">
      <c r="Q190" s="38"/>
      <c r="R190" s="38"/>
      <c r="T190" s="75"/>
      <c r="U190" s="75"/>
      <c r="V190" s="76"/>
    </row>
    <row r="191" spans="17:22" ht="12.75">
      <c r="Q191" s="38"/>
      <c r="R191" s="38"/>
      <c r="T191" s="75"/>
      <c r="U191" s="75"/>
      <c r="V191" s="76"/>
    </row>
    <row r="192" spans="17:22" ht="12.75">
      <c r="Q192" s="38"/>
      <c r="R192" s="38"/>
      <c r="T192" s="75"/>
      <c r="U192" s="75"/>
      <c r="V192" s="76"/>
    </row>
    <row r="193" spans="17:22" ht="12.75">
      <c r="Q193" s="38"/>
      <c r="R193" s="38"/>
      <c r="T193" s="75"/>
      <c r="U193" s="75"/>
      <c r="V193" s="76"/>
    </row>
    <row r="194" spans="17:22" ht="12.75">
      <c r="Q194" s="38"/>
      <c r="R194" s="38"/>
      <c r="T194" s="75"/>
      <c r="U194" s="75"/>
      <c r="V194" s="76"/>
    </row>
    <row r="195" spans="17:22" ht="12.75">
      <c r="Q195" s="38"/>
      <c r="R195" s="38"/>
      <c r="T195" s="75"/>
      <c r="U195" s="75"/>
      <c r="V195" s="76"/>
    </row>
    <row r="196" spans="17:22" ht="12.75">
      <c r="Q196" s="38"/>
      <c r="R196" s="38"/>
      <c r="T196" s="75"/>
      <c r="U196" s="75"/>
      <c r="V196" s="76"/>
    </row>
    <row r="197" spans="17:22" ht="12.75">
      <c r="Q197" s="38"/>
      <c r="R197" s="38"/>
      <c r="T197" s="75"/>
      <c r="U197" s="75"/>
      <c r="V197" s="76"/>
    </row>
    <row r="198" spans="17:22" ht="12.75">
      <c r="Q198" s="38"/>
      <c r="R198" s="38"/>
      <c r="T198" s="75"/>
      <c r="U198" s="75"/>
      <c r="V198" s="76"/>
    </row>
    <row r="199" spans="17:22" ht="12.75">
      <c r="Q199" s="38"/>
      <c r="R199" s="38"/>
      <c r="T199" s="75"/>
      <c r="U199" s="75"/>
      <c r="V199" s="76"/>
    </row>
    <row r="200" spans="17:22" ht="12.75">
      <c r="Q200" s="38"/>
      <c r="R200" s="38"/>
      <c r="T200" s="75"/>
      <c r="U200" s="75"/>
      <c r="V200" s="76"/>
    </row>
    <row r="201" spans="17:22" ht="12.75">
      <c r="Q201" s="38"/>
      <c r="R201" s="38"/>
      <c r="T201" s="75"/>
      <c r="U201" s="75"/>
      <c r="V201" s="76"/>
    </row>
    <row r="202" spans="17:22" ht="12.75">
      <c r="Q202" s="38"/>
      <c r="R202" s="38"/>
      <c r="T202" s="75"/>
      <c r="U202" s="75"/>
      <c r="V202" s="76"/>
    </row>
    <row r="203" spans="17:22" ht="12.75">
      <c r="Q203" s="38"/>
      <c r="R203" s="38"/>
      <c r="T203" s="75"/>
      <c r="U203" s="75"/>
      <c r="V203" s="76"/>
    </row>
    <row r="204" spans="5:22" ht="12.75"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38"/>
      <c r="R204" s="38"/>
      <c r="T204" s="75"/>
      <c r="U204" s="75"/>
      <c r="V204" s="76"/>
    </row>
    <row r="205" spans="5:22" ht="12.75"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38"/>
      <c r="R205" s="38"/>
      <c r="T205" s="75"/>
      <c r="U205" s="75"/>
      <c r="V205" s="76"/>
    </row>
    <row r="206" spans="5:22" ht="12.75">
      <c r="E206" s="6"/>
      <c r="G206" s="6"/>
      <c r="I206" s="6"/>
      <c r="K206" s="6"/>
      <c r="L206" s="6"/>
      <c r="M206" s="6"/>
      <c r="N206" s="6"/>
      <c r="O206" s="6"/>
      <c r="P206" s="6"/>
      <c r="Q206" s="38"/>
      <c r="R206" s="38"/>
      <c r="T206" s="75"/>
      <c r="U206" s="75"/>
      <c r="V206" s="76"/>
    </row>
    <row r="207" spans="5:22" ht="12.75">
      <c r="E207" s="6"/>
      <c r="G207" s="6"/>
      <c r="I207" s="6"/>
      <c r="K207" s="6"/>
      <c r="L207" s="6"/>
      <c r="M207" s="6"/>
      <c r="N207" s="6"/>
      <c r="O207" s="6"/>
      <c r="P207" s="6"/>
      <c r="Q207" s="38"/>
      <c r="R207" s="38"/>
      <c r="T207" s="75"/>
      <c r="U207" s="75"/>
      <c r="V207" s="76"/>
    </row>
    <row r="208" spans="5:22" ht="9.75" customHeight="1">
      <c r="E208" s="6"/>
      <c r="G208" s="6"/>
      <c r="I208" s="6"/>
      <c r="K208" s="6"/>
      <c r="L208" s="6"/>
      <c r="M208" s="6"/>
      <c r="N208" s="6"/>
      <c r="O208" s="6"/>
      <c r="P208" s="6"/>
      <c r="Q208" s="38"/>
      <c r="R208" s="38"/>
      <c r="T208" s="75"/>
      <c r="U208" s="75"/>
      <c r="V208" s="76"/>
    </row>
    <row r="209" spans="5:22" ht="12.75">
      <c r="E209" s="6"/>
      <c r="G209" s="6"/>
      <c r="I209" s="6"/>
      <c r="K209" s="6"/>
      <c r="L209" s="6"/>
      <c r="M209" s="6"/>
      <c r="N209" s="6"/>
      <c r="O209" s="6"/>
      <c r="P209" s="6"/>
      <c r="Q209" s="38"/>
      <c r="R209" s="38"/>
      <c r="T209" s="75"/>
      <c r="U209" s="75"/>
      <c r="V209" s="76"/>
    </row>
    <row r="210" spans="5:22" ht="12.75">
      <c r="E210" s="6"/>
      <c r="G210" s="6"/>
      <c r="I210" s="6"/>
      <c r="K210" s="6"/>
      <c r="L210" s="6"/>
      <c r="M210" s="6"/>
      <c r="N210" s="6"/>
      <c r="O210" s="6"/>
      <c r="P210" s="6"/>
      <c r="Q210" s="38"/>
      <c r="R210" s="38"/>
      <c r="T210" s="75"/>
      <c r="U210" s="75"/>
      <c r="V210" s="76"/>
    </row>
    <row r="211" spans="5:22" ht="12.75">
      <c r="E211" s="6"/>
      <c r="G211" s="6"/>
      <c r="I211" s="6"/>
      <c r="K211" s="6"/>
      <c r="L211" s="6"/>
      <c r="M211" s="6"/>
      <c r="N211" s="6"/>
      <c r="O211" s="6"/>
      <c r="P211" s="6"/>
      <c r="Q211" s="38"/>
      <c r="R211" s="38"/>
      <c r="T211" s="75"/>
      <c r="U211" s="75"/>
      <c r="V211" s="76"/>
    </row>
    <row r="212" spans="5:22" ht="12.75">
      <c r="E212" s="6"/>
      <c r="G212" s="6"/>
      <c r="I212" s="6"/>
      <c r="K212" s="6"/>
      <c r="L212" s="6"/>
      <c r="M212" s="6"/>
      <c r="N212" s="6"/>
      <c r="O212" s="6"/>
      <c r="P212" s="6"/>
      <c r="Q212" s="38"/>
      <c r="R212" s="38"/>
      <c r="T212" s="75"/>
      <c r="U212" s="75"/>
      <c r="V212" s="76"/>
    </row>
    <row r="213" spans="5:22" ht="12.75">
      <c r="E213" s="6"/>
      <c r="G213" s="6"/>
      <c r="I213" s="6"/>
      <c r="K213" s="6"/>
      <c r="L213" s="6"/>
      <c r="M213" s="6"/>
      <c r="N213" s="6"/>
      <c r="O213" s="6"/>
      <c r="P213" s="6"/>
      <c r="Q213" s="38"/>
      <c r="R213" s="38"/>
      <c r="T213" s="75"/>
      <c r="U213" s="75"/>
      <c r="V213" s="76"/>
    </row>
    <row r="214" spans="5:22" ht="12.75">
      <c r="E214" s="6"/>
      <c r="G214" s="6"/>
      <c r="I214" s="6"/>
      <c r="K214" s="6"/>
      <c r="L214" s="6"/>
      <c r="M214" s="6"/>
      <c r="N214" s="6"/>
      <c r="O214" s="6"/>
      <c r="P214" s="6"/>
      <c r="Q214" s="38"/>
      <c r="R214" s="38"/>
      <c r="T214" s="75"/>
      <c r="U214" s="75"/>
      <c r="V214" s="76"/>
    </row>
    <row r="215" spans="5:22" ht="12.75">
      <c r="E215" s="6"/>
      <c r="G215" s="6"/>
      <c r="I215" s="6"/>
      <c r="K215" s="6"/>
      <c r="L215" s="6"/>
      <c r="M215" s="6"/>
      <c r="N215" s="6"/>
      <c r="O215" s="6"/>
      <c r="P215" s="6"/>
      <c r="Q215" s="38"/>
      <c r="R215" s="38"/>
      <c r="T215" s="75"/>
      <c r="U215" s="75"/>
      <c r="V215" s="76"/>
    </row>
    <row r="216" spans="5:22" ht="12.75">
      <c r="E216" s="6"/>
      <c r="G216" s="6"/>
      <c r="I216" s="6"/>
      <c r="K216" s="6"/>
      <c r="L216" s="6"/>
      <c r="M216" s="6"/>
      <c r="N216" s="6"/>
      <c r="O216" s="6"/>
      <c r="P216" s="6"/>
      <c r="Q216" s="38"/>
      <c r="R216" s="38"/>
      <c r="T216" s="75"/>
      <c r="U216" s="75"/>
      <c r="V216" s="76"/>
    </row>
    <row r="217" spans="5:22" ht="12.75" customHeight="1">
      <c r="E217" s="6"/>
      <c r="G217" s="6"/>
      <c r="I217" s="6"/>
      <c r="K217" s="6"/>
      <c r="L217" s="6"/>
      <c r="M217" s="6"/>
      <c r="N217" s="6"/>
      <c r="O217" s="6"/>
      <c r="P217" s="6"/>
      <c r="Q217" s="38"/>
      <c r="R217" s="38"/>
      <c r="T217" s="75"/>
      <c r="U217" s="75"/>
      <c r="V217" s="76"/>
    </row>
    <row r="218" spans="17:22" ht="12.75">
      <c r="Q218" s="38"/>
      <c r="R218" s="38"/>
      <c r="T218" s="75"/>
      <c r="U218" s="75"/>
      <c r="V218" s="76"/>
    </row>
    <row r="219" spans="17:22" ht="12.75">
      <c r="Q219" s="38"/>
      <c r="R219" s="38"/>
      <c r="T219" s="75"/>
      <c r="U219" s="75"/>
      <c r="V219" s="76"/>
    </row>
    <row r="220" spans="17:22" ht="12.75">
      <c r="Q220" s="38"/>
      <c r="R220" s="38"/>
      <c r="T220" s="75"/>
      <c r="U220" s="75"/>
      <c r="V220" s="76"/>
    </row>
    <row r="221" spans="17:22" ht="12.75">
      <c r="Q221" s="38"/>
      <c r="R221" s="38"/>
      <c r="T221" s="75"/>
      <c r="U221" s="75"/>
      <c r="V221" s="76"/>
    </row>
    <row r="222" spans="17:22" ht="12.75">
      <c r="Q222" s="38"/>
      <c r="R222" s="38"/>
      <c r="T222" s="75"/>
      <c r="U222" s="75"/>
      <c r="V222" s="76"/>
    </row>
    <row r="223" spans="17:22" ht="12.75">
      <c r="Q223" s="38"/>
      <c r="R223" s="38"/>
      <c r="T223" s="75"/>
      <c r="U223" s="75"/>
      <c r="V223" s="76"/>
    </row>
    <row r="224" spans="17:22" ht="12.75">
      <c r="Q224" s="38"/>
      <c r="R224" s="38"/>
      <c r="T224" s="75"/>
      <c r="U224" s="75"/>
      <c r="V224" s="76"/>
    </row>
    <row r="225" spans="17:22" ht="25.5" customHeight="1">
      <c r="Q225" s="38"/>
      <c r="R225" s="38"/>
      <c r="T225" s="75"/>
      <c r="U225" s="75"/>
      <c r="V225" s="76"/>
    </row>
    <row r="226" spans="5:22" ht="25.5">
      <c r="E226" s="46" t="s">
        <v>30</v>
      </c>
      <c r="F226" s="46" t="s">
        <v>31</v>
      </c>
      <c r="G226" s="46" t="s">
        <v>32</v>
      </c>
      <c r="H226" s="46" t="s">
        <v>33</v>
      </c>
      <c r="I226" s="46" t="s">
        <v>34</v>
      </c>
      <c r="J226" s="8" t="s">
        <v>35</v>
      </c>
      <c r="K226" s="8" t="s">
        <v>36</v>
      </c>
      <c r="L226" s="8" t="s">
        <v>37</v>
      </c>
      <c r="M226" s="8" t="s">
        <v>40</v>
      </c>
      <c r="N226" s="8" t="s">
        <v>44</v>
      </c>
      <c r="O226" s="8" t="s">
        <v>45</v>
      </c>
      <c r="P226" s="8" t="s">
        <v>46</v>
      </c>
      <c r="Q226" s="8" t="s">
        <v>49</v>
      </c>
      <c r="R226" s="96" t="s">
        <v>50</v>
      </c>
      <c r="S226" s="109" t="s">
        <v>51</v>
      </c>
      <c r="T226" s="113" t="s">
        <v>47</v>
      </c>
      <c r="U226" s="113" t="s">
        <v>48</v>
      </c>
      <c r="V226" s="76"/>
    </row>
    <row r="227" spans="2:22" ht="15">
      <c r="B227" s="133" t="s">
        <v>28</v>
      </c>
      <c r="C227" s="136" t="s">
        <v>1</v>
      </c>
      <c r="D227" s="10" t="s">
        <v>5</v>
      </c>
      <c r="E227" s="14">
        <v>404.1</v>
      </c>
      <c r="F227" s="14">
        <v>385.8</v>
      </c>
      <c r="G227" s="28">
        <v>290.1</v>
      </c>
      <c r="H227" s="14">
        <v>258.8</v>
      </c>
      <c r="I227" s="28">
        <v>234.7</v>
      </c>
      <c r="J227" s="14">
        <v>196.6</v>
      </c>
      <c r="K227" s="28">
        <v>208</v>
      </c>
      <c r="L227" s="14">
        <v>223.3</v>
      </c>
      <c r="M227" s="14">
        <v>182.3</v>
      </c>
      <c r="N227" s="28">
        <v>162.8</v>
      </c>
      <c r="O227" s="14">
        <v>144.9</v>
      </c>
      <c r="P227" s="14">
        <v>125.7</v>
      </c>
      <c r="Q227" s="15">
        <v>145.193</v>
      </c>
      <c r="R227" s="97">
        <v>127.815</v>
      </c>
      <c r="S227" s="127">
        <v>99.358</v>
      </c>
      <c r="T227" s="15">
        <v>82.787</v>
      </c>
      <c r="U227" s="114">
        <v>71.261</v>
      </c>
      <c r="V227" s="76"/>
    </row>
    <row r="228" spans="2:22" ht="12.75">
      <c r="B228" s="143"/>
      <c r="C228" s="141"/>
      <c r="D228" s="17" t="s">
        <v>6</v>
      </c>
      <c r="E228" s="14">
        <v>0.2</v>
      </c>
      <c r="F228" s="13">
        <f aca="true" t="shared" si="43" ref="F228:Q228">(F227/E227-1)*100</f>
        <v>-4.528582034149964</v>
      </c>
      <c r="G228" s="14">
        <f t="shared" si="43"/>
        <v>-24.805598755832037</v>
      </c>
      <c r="H228" s="12">
        <f t="shared" si="43"/>
        <v>-10.789382971389184</v>
      </c>
      <c r="I228" s="14">
        <f t="shared" si="43"/>
        <v>-9.312210200927362</v>
      </c>
      <c r="J228" s="12">
        <f>(J227/I227-1)*100</f>
        <v>-16.23348956114188</v>
      </c>
      <c r="K228" s="14">
        <f t="shared" si="43"/>
        <v>5.79857578840286</v>
      </c>
      <c r="L228" s="11">
        <f t="shared" si="43"/>
        <v>7.355769230769238</v>
      </c>
      <c r="M228" s="12">
        <f t="shared" si="43"/>
        <v>-18.360949395432158</v>
      </c>
      <c r="N228" s="14">
        <f t="shared" si="43"/>
        <v>-10.696653867251783</v>
      </c>
      <c r="O228" s="11">
        <f t="shared" si="43"/>
        <v>-10.995085995085995</v>
      </c>
      <c r="P228" s="11">
        <f>(P227/O227-1)*100</f>
        <v>-13.250517598343691</v>
      </c>
      <c r="Q228" s="15">
        <f t="shared" si="43"/>
        <v>15.507557677008755</v>
      </c>
      <c r="R228" s="97">
        <f>(R227/Q227-1)*100</f>
        <v>-11.968896572148802</v>
      </c>
      <c r="S228" s="107"/>
      <c r="T228" s="15">
        <f>(T227/S227-1)*100</f>
        <v>-16.67807323013748</v>
      </c>
      <c r="U228" s="114">
        <f>(U227/T227-1)*100</f>
        <v>-13.922475751023722</v>
      </c>
      <c r="V228" s="76"/>
    </row>
    <row r="229" spans="2:22" ht="12.75">
      <c r="B229" s="143"/>
      <c r="C229" s="142"/>
      <c r="D229" s="17" t="s">
        <v>4</v>
      </c>
      <c r="E229" s="14" t="s">
        <v>24</v>
      </c>
      <c r="F229" s="14" t="s">
        <v>24</v>
      </c>
      <c r="G229" s="31" t="s">
        <v>24</v>
      </c>
      <c r="H229" s="13">
        <v>-35.8</v>
      </c>
      <c r="I229" s="14">
        <f aca="true" t="shared" si="44" ref="I229:O229">(I227/E227-1)*100</f>
        <v>-41.9203167532789</v>
      </c>
      <c r="J229" s="12">
        <f>(J227/F227-1)*100</f>
        <v>-49.04095386210472</v>
      </c>
      <c r="K229" s="14">
        <f>(K227/G227-1)*100</f>
        <v>-28.300586004825924</v>
      </c>
      <c r="L229" s="11">
        <f>(L227/H227-1)*100</f>
        <v>-13.71715610510046</v>
      </c>
      <c r="M229" s="12">
        <f>(M227/I227-1)*100</f>
        <v>-22.32637409458883</v>
      </c>
      <c r="N229" s="14">
        <f t="shared" si="44"/>
        <v>-17.192268565615453</v>
      </c>
      <c r="O229" s="11">
        <f t="shared" si="44"/>
        <v>-30.336538461538453</v>
      </c>
      <c r="P229" s="11">
        <f>(P227/L227-1)*100</f>
        <v>-43.70801612180922</v>
      </c>
      <c r="Q229" s="15">
        <f>(Q227/M227-1)*100</f>
        <v>-20.35490948985189</v>
      </c>
      <c r="R229" s="97">
        <f>(R227/N227-1)*100</f>
        <v>-21.489557739557753</v>
      </c>
      <c r="S229" s="107"/>
      <c r="T229" s="108"/>
      <c r="U229" s="95"/>
      <c r="V229" s="76"/>
    </row>
    <row r="230" spans="2:22" ht="15">
      <c r="B230" s="143"/>
      <c r="C230" s="136" t="s">
        <v>2</v>
      </c>
      <c r="D230" s="10" t="s">
        <v>5</v>
      </c>
      <c r="E230" s="14">
        <v>383.4</v>
      </c>
      <c r="F230" s="14">
        <v>366.4</v>
      </c>
      <c r="G230" s="28">
        <v>265.9</v>
      </c>
      <c r="H230" s="14">
        <v>227.9</v>
      </c>
      <c r="I230" s="35">
        <v>152.6</v>
      </c>
      <c r="J230" s="14">
        <v>134.5</v>
      </c>
      <c r="K230" s="35">
        <v>162.1</v>
      </c>
      <c r="L230" s="14">
        <v>189</v>
      </c>
      <c r="M230" s="14">
        <v>158.6</v>
      </c>
      <c r="N230" s="35">
        <v>154.3</v>
      </c>
      <c r="O230" s="14">
        <v>137.1</v>
      </c>
      <c r="P230" s="14">
        <v>118.4</v>
      </c>
      <c r="Q230" s="15">
        <v>127.801</v>
      </c>
      <c r="R230" s="97">
        <v>111.878</v>
      </c>
      <c r="S230" s="127">
        <v>89.628</v>
      </c>
      <c r="T230" s="15">
        <v>71.396</v>
      </c>
      <c r="U230" s="114">
        <v>58.442</v>
      </c>
      <c r="V230" s="76"/>
    </row>
    <row r="231" spans="2:22" ht="12.75">
      <c r="B231" s="143"/>
      <c r="C231" s="139"/>
      <c r="D231" s="17" t="s">
        <v>6</v>
      </c>
      <c r="E231" s="14">
        <v>0.2</v>
      </c>
      <c r="F231" s="13">
        <f aca="true" t="shared" si="45" ref="F231:Q231">(F230/E230-1)*100</f>
        <v>-4.434011476264999</v>
      </c>
      <c r="G231" s="14">
        <f t="shared" si="45"/>
        <v>-27.42903930131004</v>
      </c>
      <c r="H231" s="12">
        <f t="shared" si="45"/>
        <v>-14.291086874764936</v>
      </c>
      <c r="I231" s="14">
        <f t="shared" si="45"/>
        <v>-33.04080737165423</v>
      </c>
      <c r="J231" s="12">
        <f>(J230/I230-1)*100</f>
        <v>-11.861074705111395</v>
      </c>
      <c r="K231" s="14">
        <f t="shared" si="45"/>
        <v>20.520446096654265</v>
      </c>
      <c r="L231" s="11">
        <f t="shared" si="45"/>
        <v>16.59469463294263</v>
      </c>
      <c r="M231" s="12">
        <f t="shared" si="45"/>
        <v>-16.08465608465609</v>
      </c>
      <c r="N231" s="14">
        <f t="shared" si="45"/>
        <v>-2.7112232030264694</v>
      </c>
      <c r="O231" s="11">
        <f t="shared" si="45"/>
        <v>-11.147116007777068</v>
      </c>
      <c r="P231" s="11">
        <f>(P230/O230-1)*100</f>
        <v>-13.6396790663749</v>
      </c>
      <c r="Q231" s="15">
        <f t="shared" si="45"/>
        <v>7.940033783783784</v>
      </c>
      <c r="R231" s="97">
        <f>(R230/Q230-1)*100</f>
        <v>-12.459213934163271</v>
      </c>
      <c r="S231" s="107"/>
      <c r="T231" s="15">
        <f>(T230/S230-1)*100</f>
        <v>-20.341857455259515</v>
      </c>
      <c r="U231" s="114">
        <f>(U230/T230-1)*100</f>
        <v>-18.1438736063645</v>
      </c>
      <c r="V231" s="76"/>
    </row>
    <row r="232" spans="2:22" ht="12.75">
      <c r="B232" s="143"/>
      <c r="C232" s="140"/>
      <c r="D232" s="17" t="s">
        <v>4</v>
      </c>
      <c r="E232" s="14" t="s">
        <v>24</v>
      </c>
      <c r="F232" s="14" t="s">
        <v>24</v>
      </c>
      <c r="G232" s="31" t="s">
        <v>24</v>
      </c>
      <c r="H232" s="13">
        <v>-40.4</v>
      </c>
      <c r="I232" s="14">
        <f aca="true" t="shared" si="46" ref="I232:O232">(I230/E230-1)*100</f>
        <v>-60.19822639540949</v>
      </c>
      <c r="J232" s="12">
        <f>(J230/F230-1)*100</f>
        <v>-63.2914847161572</v>
      </c>
      <c r="K232" s="14">
        <f>(K230/G230-1)*100</f>
        <v>-39.0372320421211</v>
      </c>
      <c r="L232" s="11">
        <f>(L230/H230-1)*100</f>
        <v>-17.068889863975436</v>
      </c>
      <c r="M232" s="12">
        <f>(M230/I230-1)*100</f>
        <v>3.9318479685452212</v>
      </c>
      <c r="N232" s="14">
        <f t="shared" si="46"/>
        <v>14.721189591078065</v>
      </c>
      <c r="O232" s="11">
        <f t="shared" si="46"/>
        <v>-15.422578655151142</v>
      </c>
      <c r="P232" s="11">
        <f>(P230/L230-1)*100</f>
        <v>-37.354497354497354</v>
      </c>
      <c r="Q232" s="15">
        <f>(Q230/M230-1)*100</f>
        <v>-19.41929382093316</v>
      </c>
      <c r="R232" s="97">
        <f>(R230/N230-1)*100</f>
        <v>-27.493195074530142</v>
      </c>
      <c r="S232" s="107"/>
      <c r="T232" s="108"/>
      <c r="U232" s="95"/>
      <c r="V232" s="76"/>
    </row>
    <row r="233" spans="2:22" ht="15">
      <c r="B233" s="144"/>
      <c r="C233" s="19" t="s">
        <v>14</v>
      </c>
      <c r="D233" s="17" t="s">
        <v>10</v>
      </c>
      <c r="E233" s="16">
        <f aca="true" t="shared" si="47" ref="E233:P233">100*E230/E227</f>
        <v>94.87750556792872</v>
      </c>
      <c r="F233" s="16">
        <f t="shared" si="47"/>
        <v>94.97148781752203</v>
      </c>
      <c r="G233" s="16">
        <f t="shared" si="47"/>
        <v>91.65804894863838</v>
      </c>
      <c r="H233" s="22">
        <f t="shared" si="47"/>
        <v>88.06027820710973</v>
      </c>
      <c r="I233" s="16">
        <f t="shared" si="47"/>
        <v>65.01917341286749</v>
      </c>
      <c r="J233" s="23">
        <f t="shared" si="47"/>
        <v>68.41302136317395</v>
      </c>
      <c r="K233" s="16">
        <f t="shared" si="47"/>
        <v>77.9326923076923</v>
      </c>
      <c r="L233" s="15">
        <f t="shared" si="47"/>
        <v>84.63949843260188</v>
      </c>
      <c r="M233" s="23">
        <f t="shared" si="47"/>
        <v>86.99945145364782</v>
      </c>
      <c r="N233" s="16">
        <f t="shared" si="47"/>
        <v>94.77886977886979</v>
      </c>
      <c r="O233" s="15">
        <f t="shared" si="47"/>
        <v>94.61697722567287</v>
      </c>
      <c r="P233" s="15">
        <f t="shared" si="47"/>
        <v>94.19252187748607</v>
      </c>
      <c r="Q233" s="15">
        <f>100*Q230/Q227</f>
        <v>88.02146108972195</v>
      </c>
      <c r="R233" s="97">
        <f>100*R230/R227</f>
        <v>87.53119743379102</v>
      </c>
      <c r="S233" s="127">
        <f>100*S230/S227</f>
        <v>90.20712977314358</v>
      </c>
      <c r="T233" s="15">
        <f>100*T230/T227</f>
        <v>86.24059332987063</v>
      </c>
      <c r="U233" s="114">
        <f>100*U230/U227</f>
        <v>82.01119827114411</v>
      </c>
      <c r="V233" s="76"/>
    </row>
    <row r="234" spans="2:22" ht="12.75">
      <c r="B234" s="87"/>
      <c r="E234" s="6"/>
      <c r="G234" s="6"/>
      <c r="I234" s="6"/>
      <c r="K234" s="6"/>
      <c r="L234" s="6"/>
      <c r="M234" s="6"/>
      <c r="N234" s="6"/>
      <c r="O234" s="6"/>
      <c r="P234" s="6"/>
      <c r="Q234" s="25"/>
      <c r="R234" s="25"/>
      <c r="S234" s="81"/>
      <c r="T234" s="119"/>
      <c r="U234" s="73"/>
      <c r="V234" s="76"/>
    </row>
    <row r="235" spans="2:22" ht="12.75">
      <c r="B235" s="24"/>
      <c r="E235" s="6"/>
      <c r="G235" s="6"/>
      <c r="I235" s="6"/>
      <c r="K235" s="6"/>
      <c r="L235" s="6"/>
      <c r="M235" s="6"/>
      <c r="N235" s="6"/>
      <c r="O235" s="6"/>
      <c r="P235" s="6"/>
      <c r="Q235" s="25"/>
      <c r="R235" s="25"/>
      <c r="S235" s="81"/>
      <c r="T235" s="119"/>
      <c r="U235" s="73"/>
      <c r="V235" s="76"/>
    </row>
    <row r="236" spans="2:22" ht="12.75">
      <c r="B236" s="133" t="s">
        <v>29</v>
      </c>
      <c r="C236" s="136" t="s">
        <v>12</v>
      </c>
      <c r="D236" s="10" t="s">
        <v>5</v>
      </c>
      <c r="E236" s="14">
        <v>633.4</v>
      </c>
      <c r="F236" s="28">
        <v>722.1</v>
      </c>
      <c r="G236" s="28">
        <v>894.6</v>
      </c>
      <c r="H236" s="14">
        <v>963.1</v>
      </c>
      <c r="I236" s="28">
        <v>931.1</v>
      </c>
      <c r="J236" s="14">
        <v>884.3</v>
      </c>
      <c r="K236" s="14">
        <v>900.9</v>
      </c>
      <c r="L236" s="17"/>
      <c r="M236" s="17"/>
      <c r="N236" s="17"/>
      <c r="O236" s="11"/>
      <c r="P236" s="11"/>
      <c r="Q236" s="15"/>
      <c r="R236" s="47"/>
      <c r="S236" s="80"/>
      <c r="T236" s="114"/>
      <c r="U236" s="72"/>
      <c r="V236" s="76"/>
    </row>
    <row r="237" spans="2:22" ht="12.75">
      <c r="B237" s="134"/>
      <c r="C237" s="141"/>
      <c r="D237" s="17" t="s">
        <v>6</v>
      </c>
      <c r="E237" s="12">
        <v>2.7</v>
      </c>
      <c r="F237" s="13">
        <f aca="true" t="shared" si="48" ref="F237:K237">(F236/E236-1)*100</f>
        <v>14.003789074834238</v>
      </c>
      <c r="G237" s="14">
        <f t="shared" si="48"/>
        <v>23.88865808059826</v>
      </c>
      <c r="H237" s="12">
        <f t="shared" si="48"/>
        <v>7.657053431701311</v>
      </c>
      <c r="I237" s="14">
        <f t="shared" si="48"/>
        <v>-3.3226040909562826</v>
      </c>
      <c r="J237" s="11">
        <f>(J236/I236-1)*100</f>
        <v>-5.02631296316186</v>
      </c>
      <c r="K237" s="11">
        <f t="shared" si="48"/>
        <v>1.8771909985299207</v>
      </c>
      <c r="L237" s="17"/>
      <c r="M237" s="17"/>
      <c r="N237" s="17"/>
      <c r="O237" s="11"/>
      <c r="P237" s="11"/>
      <c r="Q237" s="15"/>
      <c r="R237" s="47"/>
      <c r="S237" s="80"/>
      <c r="T237" s="114"/>
      <c r="U237" s="72"/>
      <c r="V237" s="76"/>
    </row>
    <row r="238" spans="2:22" ht="12.75">
      <c r="B238" s="134"/>
      <c r="C238" s="142"/>
      <c r="D238" s="17" t="s">
        <v>4</v>
      </c>
      <c r="E238" s="11" t="s">
        <v>24</v>
      </c>
      <c r="F238" s="18" t="s">
        <v>24</v>
      </c>
      <c r="G238" s="18" t="s">
        <v>24</v>
      </c>
      <c r="H238" s="13">
        <v>56.1</v>
      </c>
      <c r="I238" s="14">
        <f>(I236/E236-1)*100</f>
        <v>47.0003157562362</v>
      </c>
      <c r="J238" s="11">
        <f>(J236/F236-1)*100</f>
        <v>22.462262844481362</v>
      </c>
      <c r="K238" s="11">
        <f>(K236/G236-1)*100</f>
        <v>0.7042253521126751</v>
      </c>
      <c r="L238" s="17"/>
      <c r="M238" s="17"/>
      <c r="N238" s="17"/>
      <c r="O238" s="11"/>
      <c r="P238" s="11"/>
      <c r="Q238" s="15"/>
      <c r="R238" s="47"/>
      <c r="S238" s="80"/>
      <c r="T238" s="114"/>
      <c r="U238" s="72"/>
      <c r="V238" s="76"/>
    </row>
    <row r="239" spans="2:22" ht="12.75">
      <c r="B239" s="134"/>
      <c r="C239" s="136" t="s">
        <v>2</v>
      </c>
      <c r="D239" s="48" t="s">
        <v>5</v>
      </c>
      <c r="E239" s="14">
        <v>604.1</v>
      </c>
      <c r="F239" s="28">
        <v>698.5</v>
      </c>
      <c r="G239" s="28">
        <v>851.8</v>
      </c>
      <c r="H239" s="14">
        <v>917.2</v>
      </c>
      <c r="I239" s="35">
        <v>785.8</v>
      </c>
      <c r="J239" s="14">
        <v>618.1</v>
      </c>
      <c r="K239" s="14">
        <v>812.6</v>
      </c>
      <c r="L239" s="17"/>
      <c r="M239" s="17"/>
      <c r="N239" s="17"/>
      <c r="O239" s="11"/>
      <c r="P239" s="11"/>
      <c r="Q239" s="15"/>
      <c r="R239" s="47"/>
      <c r="S239" s="80"/>
      <c r="T239" s="114"/>
      <c r="U239" s="72"/>
      <c r="V239" s="76"/>
    </row>
    <row r="240" spans="2:22" ht="12.75">
      <c r="B240" s="134"/>
      <c r="C240" s="139"/>
      <c r="D240" s="17" t="s">
        <v>6</v>
      </c>
      <c r="E240" s="12">
        <v>5.3</v>
      </c>
      <c r="F240" s="13">
        <f aca="true" t="shared" si="49" ref="F240:K240">(F239/E239-1)*100</f>
        <v>15.626551895381557</v>
      </c>
      <c r="G240" s="14">
        <f t="shared" si="49"/>
        <v>21.947029348604154</v>
      </c>
      <c r="H240" s="12">
        <f t="shared" si="49"/>
        <v>7.677858652265801</v>
      </c>
      <c r="I240" s="14">
        <f t="shared" si="49"/>
        <v>-14.326210204971657</v>
      </c>
      <c r="J240" s="11">
        <f>(J239/I239-1)*100</f>
        <v>-21.341308220921352</v>
      </c>
      <c r="K240" s="11">
        <f t="shared" si="49"/>
        <v>31.467400097071675</v>
      </c>
      <c r="L240" s="17"/>
      <c r="M240" s="17"/>
      <c r="N240" s="17"/>
      <c r="O240" s="11"/>
      <c r="P240" s="11"/>
      <c r="Q240" s="15"/>
      <c r="R240" s="47"/>
      <c r="S240" s="80"/>
      <c r="T240" s="114"/>
      <c r="U240" s="72"/>
      <c r="V240" s="76"/>
    </row>
    <row r="241" spans="2:22" ht="12.75">
      <c r="B241" s="134"/>
      <c r="C241" s="140"/>
      <c r="D241" s="17" t="s">
        <v>4</v>
      </c>
      <c r="E241" s="11" t="s">
        <v>24</v>
      </c>
      <c r="F241" s="18" t="s">
        <v>24</v>
      </c>
      <c r="G241" s="18" t="s">
        <v>24</v>
      </c>
      <c r="H241" s="13">
        <v>59.8</v>
      </c>
      <c r="I241" s="14">
        <f>(I239/E239-1)*100</f>
        <v>30.07780168846217</v>
      </c>
      <c r="J241" s="11">
        <f>(J239/F239-1)*100</f>
        <v>-11.510379384395131</v>
      </c>
      <c r="K241" s="11">
        <f>(K239/G239-1)*100</f>
        <v>-4.602019253345846</v>
      </c>
      <c r="L241" s="17"/>
      <c r="M241" s="17"/>
      <c r="N241" s="17"/>
      <c r="O241" s="11"/>
      <c r="P241" s="11"/>
      <c r="Q241" s="15"/>
      <c r="R241" s="47"/>
      <c r="S241" s="80"/>
      <c r="T241" s="114"/>
      <c r="U241" s="72"/>
      <c r="V241" s="76"/>
    </row>
    <row r="242" spans="2:22" ht="12.75">
      <c r="B242" s="135"/>
      <c r="C242" s="49" t="s">
        <v>14</v>
      </c>
      <c r="D242" s="10" t="s">
        <v>13</v>
      </c>
      <c r="E242" s="16">
        <f aca="true" t="shared" si="50" ref="E242:K242">100*E239/E236</f>
        <v>95.37417113988002</v>
      </c>
      <c r="F242" s="16">
        <f t="shared" si="50"/>
        <v>96.7317546046254</v>
      </c>
      <c r="G242" s="16">
        <f t="shared" si="50"/>
        <v>95.2157388777107</v>
      </c>
      <c r="H242" s="22">
        <f t="shared" si="50"/>
        <v>95.23413975703457</v>
      </c>
      <c r="I242" s="16">
        <f t="shared" si="50"/>
        <v>84.3948018472774</v>
      </c>
      <c r="J242" s="15">
        <f t="shared" si="50"/>
        <v>69.89709374646614</v>
      </c>
      <c r="K242" s="15">
        <f t="shared" si="50"/>
        <v>90.1986901986902</v>
      </c>
      <c r="L242" s="17"/>
      <c r="M242" s="17"/>
      <c r="N242" s="17"/>
      <c r="O242" s="15"/>
      <c r="P242" s="15"/>
      <c r="Q242" s="15"/>
      <c r="R242" s="47"/>
      <c r="S242" s="80"/>
      <c r="T242" s="114"/>
      <c r="U242" s="72"/>
      <c r="V242" s="76"/>
    </row>
    <row r="243" spans="2:22" ht="12.75">
      <c r="B243" s="24"/>
      <c r="C243" s="36"/>
      <c r="D243" s="24"/>
      <c r="E243" s="7"/>
      <c r="F243" s="7"/>
      <c r="G243" s="7"/>
      <c r="H243" s="7"/>
      <c r="I243" s="7"/>
      <c r="J243" s="7"/>
      <c r="K243" s="7"/>
      <c r="L243" s="7"/>
      <c r="M243" s="7"/>
      <c r="N243" s="37"/>
      <c r="O243" s="37"/>
      <c r="P243" s="37"/>
      <c r="Q243" s="37"/>
      <c r="R243" s="37"/>
      <c r="S243" s="82"/>
      <c r="T243" s="115"/>
      <c r="U243" s="74"/>
      <c r="V243" s="76"/>
    </row>
    <row r="244" spans="2:22" ht="12.75">
      <c r="B244" s="24"/>
      <c r="Q244" s="38"/>
      <c r="R244" s="38"/>
      <c r="T244" s="116"/>
      <c r="U244" s="75"/>
      <c r="V244" s="76"/>
    </row>
    <row r="245" spans="2:22" ht="12.75">
      <c r="B245" s="133" t="s">
        <v>39</v>
      </c>
      <c r="C245" s="136" t="s">
        <v>1</v>
      </c>
      <c r="D245" s="10" t="s">
        <v>5</v>
      </c>
      <c r="E245" s="14"/>
      <c r="F245" s="28"/>
      <c r="G245" s="28"/>
      <c r="H245" s="14"/>
      <c r="I245" s="28"/>
      <c r="J245" s="14"/>
      <c r="K245" s="14"/>
      <c r="L245" s="14">
        <v>332.1</v>
      </c>
      <c r="M245" s="14">
        <v>350.1</v>
      </c>
      <c r="N245" s="28">
        <v>315.3</v>
      </c>
      <c r="O245" s="14">
        <v>268.5</v>
      </c>
      <c r="P245" s="14">
        <v>231.6</v>
      </c>
      <c r="Q245" s="15">
        <v>230.721</v>
      </c>
      <c r="R245" s="97">
        <v>219.772</v>
      </c>
      <c r="S245" s="15">
        <v>112.563</v>
      </c>
      <c r="T245" s="15">
        <v>89.247</v>
      </c>
      <c r="U245" s="114">
        <v>86.579</v>
      </c>
      <c r="V245" s="76"/>
    </row>
    <row r="246" spans="2:22" ht="12.75">
      <c r="B246" s="143"/>
      <c r="C246" s="141"/>
      <c r="D246" s="17" t="s">
        <v>6</v>
      </c>
      <c r="E246" s="12"/>
      <c r="F246" s="13"/>
      <c r="G246" s="14"/>
      <c r="H246" s="12"/>
      <c r="I246" s="14"/>
      <c r="J246" s="11"/>
      <c r="K246" s="11"/>
      <c r="L246" s="11"/>
      <c r="M246" s="12">
        <f aca="true" t="shared" si="51" ref="M246:U246">(M245/L245-1)*100</f>
        <v>5.420054200542013</v>
      </c>
      <c r="N246" s="14">
        <f t="shared" si="51"/>
        <v>-9.940017137960588</v>
      </c>
      <c r="O246" s="11">
        <f t="shared" si="51"/>
        <v>-14.84300666032351</v>
      </c>
      <c r="P246" s="11">
        <f>(P245/O245-1)*100</f>
        <v>-13.743016759776538</v>
      </c>
      <c r="Q246" s="15">
        <f t="shared" si="51"/>
        <v>-0.3795336787564718</v>
      </c>
      <c r="R246" s="97">
        <f t="shared" si="51"/>
        <v>-4.745558488390744</v>
      </c>
      <c r="S246" s="108"/>
      <c r="T246" s="15">
        <f t="shared" si="51"/>
        <v>-20.713733642493537</v>
      </c>
      <c r="U246" s="114">
        <f t="shared" si="51"/>
        <v>-2.989456228220566</v>
      </c>
      <c r="V246" s="76"/>
    </row>
    <row r="247" spans="2:22" ht="12.75">
      <c r="B247" s="143"/>
      <c r="C247" s="142"/>
      <c r="D247" s="17" t="s">
        <v>4</v>
      </c>
      <c r="E247" s="11"/>
      <c r="F247" s="18"/>
      <c r="G247" s="18"/>
      <c r="H247" s="13"/>
      <c r="I247" s="14"/>
      <c r="J247" s="11"/>
      <c r="K247" s="11"/>
      <c r="L247" s="11"/>
      <c r="M247" s="15" t="s">
        <v>24</v>
      </c>
      <c r="N247" s="20" t="s">
        <v>24</v>
      </c>
      <c r="O247" s="15" t="s">
        <v>24</v>
      </c>
      <c r="P247" s="11">
        <f>(P245/L245-1)*100</f>
        <v>-30.261969286359538</v>
      </c>
      <c r="Q247" s="15">
        <f>(Q245/M245-1)*100</f>
        <v>-34.09854327335048</v>
      </c>
      <c r="R247" s="97">
        <f>(R245/N245-1)*100</f>
        <v>-30.297494449730422</v>
      </c>
      <c r="S247" s="108"/>
      <c r="T247" s="108"/>
      <c r="U247" s="108"/>
      <c r="V247" s="76"/>
    </row>
    <row r="248" spans="2:22" ht="12.75">
      <c r="B248" s="143"/>
      <c r="C248" s="136" t="s">
        <v>2</v>
      </c>
      <c r="D248" s="10" t="s">
        <v>5</v>
      </c>
      <c r="E248" s="14"/>
      <c r="F248" s="28"/>
      <c r="G248" s="28"/>
      <c r="H248" s="14"/>
      <c r="I248" s="35"/>
      <c r="J248" s="14"/>
      <c r="K248" s="14"/>
      <c r="L248" s="14">
        <v>316.5</v>
      </c>
      <c r="M248" s="14">
        <v>320</v>
      </c>
      <c r="N248" s="28">
        <v>306.2</v>
      </c>
      <c r="O248" s="14">
        <v>265.3</v>
      </c>
      <c r="P248" s="14">
        <v>225</v>
      </c>
      <c r="Q248" s="15">
        <v>223.87</v>
      </c>
      <c r="R248" s="97">
        <v>210.503</v>
      </c>
      <c r="S248" s="15">
        <v>98.975</v>
      </c>
      <c r="T248" s="15">
        <v>79.264</v>
      </c>
      <c r="U248" s="114">
        <v>75.263</v>
      </c>
      <c r="V248" s="76"/>
    </row>
    <row r="249" spans="2:22" ht="12.75">
      <c r="B249" s="143"/>
      <c r="C249" s="139"/>
      <c r="D249" s="17" t="s">
        <v>6</v>
      </c>
      <c r="E249" s="12"/>
      <c r="F249" s="13"/>
      <c r="G249" s="14"/>
      <c r="H249" s="12"/>
      <c r="I249" s="14"/>
      <c r="J249" s="11"/>
      <c r="K249" s="11"/>
      <c r="L249" s="11"/>
      <c r="M249" s="23">
        <f aca="true" t="shared" si="52" ref="M249:U249">(M248/L248-1)*100</f>
        <v>1.1058451816745585</v>
      </c>
      <c r="N249" s="16">
        <f t="shared" si="52"/>
        <v>-4.312500000000008</v>
      </c>
      <c r="O249" s="15">
        <f t="shared" si="52"/>
        <v>-13.357282821685168</v>
      </c>
      <c r="P249" s="15">
        <f>(P248/O248-1)*100</f>
        <v>-15.190350546551079</v>
      </c>
      <c r="Q249" s="15">
        <f t="shared" si="52"/>
        <v>-0.502222222222215</v>
      </c>
      <c r="R249" s="97">
        <f t="shared" si="52"/>
        <v>-5.970875954795208</v>
      </c>
      <c r="S249" s="108"/>
      <c r="T249" s="15">
        <f t="shared" si="52"/>
        <v>-19.91513008335438</v>
      </c>
      <c r="U249" s="114">
        <f t="shared" si="52"/>
        <v>-5.047688736374633</v>
      </c>
      <c r="V249" s="76"/>
    </row>
    <row r="250" spans="2:22" ht="12.75">
      <c r="B250" s="143"/>
      <c r="C250" s="140"/>
      <c r="D250" s="17" t="s">
        <v>4</v>
      </c>
      <c r="E250" s="11"/>
      <c r="F250" s="18"/>
      <c r="G250" s="18"/>
      <c r="H250" s="13"/>
      <c r="I250" s="14"/>
      <c r="J250" s="11"/>
      <c r="K250" s="11"/>
      <c r="L250" s="29"/>
      <c r="M250" s="15" t="s">
        <v>41</v>
      </c>
      <c r="N250" s="50" t="s">
        <v>41</v>
      </c>
      <c r="O250" s="15" t="s">
        <v>41</v>
      </c>
      <c r="P250" s="11">
        <f>(P248/L248-1)*100</f>
        <v>-28.90995260663507</v>
      </c>
      <c r="Q250" s="15">
        <f>(Q248/M248-1)*100</f>
        <v>-30.040625</v>
      </c>
      <c r="R250" s="97">
        <f>(R248/N248-1)*100</f>
        <v>-31.253102547354672</v>
      </c>
      <c r="S250" s="108"/>
      <c r="T250" s="108"/>
      <c r="U250" s="108"/>
      <c r="V250" s="76"/>
    </row>
    <row r="251" spans="2:22" ht="12.75">
      <c r="B251" s="144"/>
      <c r="C251" s="19" t="s">
        <v>14</v>
      </c>
      <c r="D251" s="17" t="s">
        <v>10</v>
      </c>
      <c r="E251" s="16"/>
      <c r="F251" s="16"/>
      <c r="G251" s="16"/>
      <c r="H251" s="22"/>
      <c r="I251" s="16"/>
      <c r="J251" s="15"/>
      <c r="K251" s="23"/>
      <c r="L251" s="16">
        <f aca="true" t="shared" si="53" ref="L251:T251">100*L248/L245</f>
        <v>95.30261969286359</v>
      </c>
      <c r="M251" s="23">
        <f t="shared" si="53"/>
        <v>91.40245644101685</v>
      </c>
      <c r="N251" s="16">
        <f t="shared" si="53"/>
        <v>97.1138598160482</v>
      </c>
      <c r="O251" s="15">
        <f t="shared" si="53"/>
        <v>98.80819366852886</v>
      </c>
      <c r="P251" s="15">
        <f t="shared" si="53"/>
        <v>97.15025906735751</v>
      </c>
      <c r="Q251" s="15">
        <f t="shared" si="53"/>
        <v>97.0306127313942</v>
      </c>
      <c r="R251" s="97">
        <f t="shared" si="53"/>
        <v>95.78244726352766</v>
      </c>
      <c r="S251" s="15">
        <f t="shared" si="53"/>
        <v>87.92853779661168</v>
      </c>
      <c r="T251" s="15">
        <f t="shared" si="53"/>
        <v>88.81418983271146</v>
      </c>
      <c r="U251" s="114">
        <f>100*U248/U245</f>
        <v>86.92985596969243</v>
      </c>
      <c r="V251" s="76"/>
    </row>
    <row r="252" spans="2:22" ht="12.75">
      <c r="B252" s="87"/>
      <c r="Q252" s="38"/>
      <c r="R252" s="38"/>
      <c r="T252" s="116"/>
      <c r="U252" s="75"/>
      <c r="V252" s="76"/>
    </row>
    <row r="253" spans="2:22" ht="12.75">
      <c r="B253" s="36"/>
      <c r="E253" s="41"/>
      <c r="F253" s="41"/>
      <c r="J253" s="42"/>
      <c r="K253" s="41"/>
      <c r="Q253" s="38"/>
      <c r="R253" s="38"/>
      <c r="T253" s="116"/>
      <c r="U253" s="75"/>
      <c r="V253" s="76"/>
    </row>
    <row r="254" spans="2:22" ht="12.75">
      <c r="B254" s="133" t="s">
        <v>38</v>
      </c>
      <c r="C254" s="136" t="s">
        <v>1</v>
      </c>
      <c r="D254" s="10" t="s">
        <v>5</v>
      </c>
      <c r="E254" s="14"/>
      <c r="F254" s="14"/>
      <c r="G254" s="14"/>
      <c r="H254" s="14"/>
      <c r="I254" s="14"/>
      <c r="J254" s="14"/>
      <c r="K254" s="14"/>
      <c r="L254" s="14">
        <v>624.6</v>
      </c>
      <c r="M254" s="14">
        <v>667.4</v>
      </c>
      <c r="N254" s="28">
        <v>711</v>
      </c>
      <c r="O254" s="14">
        <v>791.2</v>
      </c>
      <c r="P254" s="14">
        <v>875</v>
      </c>
      <c r="Q254" s="15">
        <v>930.28</v>
      </c>
      <c r="R254" s="97">
        <v>987.453</v>
      </c>
      <c r="S254" s="15">
        <v>984.982</v>
      </c>
      <c r="T254" s="15">
        <v>1092.214</v>
      </c>
      <c r="U254" s="114">
        <v>1131.048</v>
      </c>
      <c r="V254" s="76"/>
    </row>
    <row r="255" spans="2:22" ht="12.75">
      <c r="B255" s="134"/>
      <c r="C255" s="141"/>
      <c r="D255" s="17" t="s">
        <v>6</v>
      </c>
      <c r="E255" s="14"/>
      <c r="F255" s="14"/>
      <c r="G255" s="14"/>
      <c r="H255" s="14"/>
      <c r="I255" s="16"/>
      <c r="J255" s="14"/>
      <c r="K255" s="14"/>
      <c r="L255" s="14"/>
      <c r="M255" s="13">
        <f aca="true" t="shared" si="54" ref="M255:U255">(M254/L254-1)*100</f>
        <v>6.852385526737104</v>
      </c>
      <c r="N255" s="14">
        <f t="shared" si="54"/>
        <v>6.532813904704837</v>
      </c>
      <c r="O255" s="11">
        <f t="shared" si="54"/>
        <v>11.279887482419127</v>
      </c>
      <c r="P255" s="11">
        <f>(P254/O254-1)*100</f>
        <v>10.59150657229524</v>
      </c>
      <c r="Q255" s="15">
        <f t="shared" si="54"/>
        <v>6.317714285714282</v>
      </c>
      <c r="R255" s="97">
        <f t="shared" si="54"/>
        <v>6.145784065012694</v>
      </c>
      <c r="S255" s="108"/>
      <c r="T255" s="15">
        <f t="shared" si="54"/>
        <v>10.886696406634844</v>
      </c>
      <c r="U255" s="114">
        <f t="shared" si="54"/>
        <v>3.5555303264744875</v>
      </c>
      <c r="V255" s="76"/>
    </row>
    <row r="256" spans="2:22" ht="12.75" customHeight="1">
      <c r="B256" s="134"/>
      <c r="C256" s="142"/>
      <c r="D256" s="17" t="s">
        <v>4</v>
      </c>
      <c r="E256" s="14"/>
      <c r="F256" s="14"/>
      <c r="G256" s="14"/>
      <c r="H256" s="14"/>
      <c r="I256" s="16"/>
      <c r="J256" s="14"/>
      <c r="K256" s="14"/>
      <c r="L256" s="14"/>
      <c r="M256" s="16" t="s">
        <v>24</v>
      </c>
      <c r="N256" s="39" t="s">
        <v>24</v>
      </c>
      <c r="O256" s="16" t="s">
        <v>24</v>
      </c>
      <c r="P256" s="11">
        <f>(P254/L254-1)*100</f>
        <v>40.08965738072365</v>
      </c>
      <c r="Q256" s="15">
        <f>(Q254/M254-1)*100</f>
        <v>39.38867246029367</v>
      </c>
      <c r="R256" s="98" t="s">
        <v>24</v>
      </c>
      <c r="S256" s="108"/>
      <c r="T256" s="108"/>
      <c r="U256" s="108"/>
      <c r="V256" s="76"/>
    </row>
    <row r="257" spans="2:22" ht="12.75">
      <c r="B257" s="134"/>
      <c r="C257" s="136" t="s">
        <v>2</v>
      </c>
      <c r="D257" s="10" t="s">
        <v>5</v>
      </c>
      <c r="E257" s="14"/>
      <c r="F257" s="14"/>
      <c r="G257" s="14"/>
      <c r="H257" s="14"/>
      <c r="I257" s="14"/>
      <c r="J257" s="14"/>
      <c r="K257" s="14"/>
      <c r="L257" s="14">
        <v>585.7</v>
      </c>
      <c r="M257" s="14">
        <v>642.5</v>
      </c>
      <c r="N257" s="28">
        <v>690.9</v>
      </c>
      <c r="O257" s="14">
        <v>780.5</v>
      </c>
      <c r="P257" s="14">
        <v>850.9</v>
      </c>
      <c r="Q257" s="15">
        <v>898.17</v>
      </c>
      <c r="R257" s="97">
        <v>976.216</v>
      </c>
      <c r="S257" s="15">
        <v>952.764</v>
      </c>
      <c r="T257" s="15">
        <v>1070.513</v>
      </c>
      <c r="U257" s="114">
        <v>1097.053</v>
      </c>
      <c r="V257" s="76"/>
    </row>
    <row r="258" spans="2:22" ht="12.75">
      <c r="B258" s="134"/>
      <c r="C258" s="139"/>
      <c r="D258" s="17" t="s">
        <v>6</v>
      </c>
      <c r="E258" s="14"/>
      <c r="F258" s="14"/>
      <c r="G258" s="14"/>
      <c r="H258" s="14"/>
      <c r="I258" s="16"/>
      <c r="J258" s="14"/>
      <c r="K258" s="14"/>
      <c r="L258" s="14"/>
      <c r="M258" s="13">
        <f aca="true" t="shared" si="55" ref="M258:U258">(M257/L257-1)*100</f>
        <v>9.697797507256256</v>
      </c>
      <c r="N258" s="14">
        <f t="shared" si="55"/>
        <v>7.533073929961076</v>
      </c>
      <c r="O258" s="11">
        <f t="shared" si="55"/>
        <v>12.968591691995957</v>
      </c>
      <c r="P258" s="11">
        <f>(P257/O257-1)*100</f>
        <v>9.019859064702107</v>
      </c>
      <c r="Q258" s="15">
        <f t="shared" si="55"/>
        <v>5.555294394170884</v>
      </c>
      <c r="R258" s="97">
        <f t="shared" si="55"/>
        <v>8.689446318625649</v>
      </c>
      <c r="S258" s="108"/>
      <c r="T258" s="15">
        <f t="shared" si="55"/>
        <v>12.358674341179965</v>
      </c>
      <c r="U258" s="114">
        <f t="shared" si="55"/>
        <v>2.479185213070756</v>
      </c>
      <c r="V258" s="76"/>
    </row>
    <row r="259" spans="2:22" ht="12.75">
      <c r="B259" s="134"/>
      <c r="C259" s="140"/>
      <c r="D259" s="17" t="s">
        <v>4</v>
      </c>
      <c r="E259" s="14"/>
      <c r="F259" s="14"/>
      <c r="G259" s="14"/>
      <c r="H259" s="14"/>
      <c r="I259" s="16"/>
      <c r="J259" s="14"/>
      <c r="K259" s="14"/>
      <c r="L259" s="28"/>
      <c r="M259" s="16" t="s">
        <v>24</v>
      </c>
      <c r="N259" s="51" t="s">
        <v>24</v>
      </c>
      <c r="O259" s="16" t="s">
        <v>24</v>
      </c>
      <c r="P259" s="11">
        <f>(P257/L257-1)*100</f>
        <v>45.27915315007682</v>
      </c>
      <c r="Q259" s="15">
        <f>(Q257/M257-1)*100</f>
        <v>39.79299610894942</v>
      </c>
      <c r="R259" s="97">
        <f>(R257/N257-1)*100</f>
        <v>41.29628021421334</v>
      </c>
      <c r="S259" s="108"/>
      <c r="T259" s="108"/>
      <c r="U259" s="108"/>
      <c r="V259" s="76"/>
    </row>
    <row r="260" spans="2:22" ht="12.75">
      <c r="B260" s="135"/>
      <c r="C260" s="19" t="s">
        <v>14</v>
      </c>
      <c r="D260" s="17" t="s">
        <v>10</v>
      </c>
      <c r="E260" s="16"/>
      <c r="F260" s="16"/>
      <c r="G260" s="16"/>
      <c r="H260" s="16"/>
      <c r="I260" s="16"/>
      <c r="J260" s="16"/>
      <c r="K260" s="22"/>
      <c r="L260" s="16">
        <f aca="true" t="shared" si="56" ref="L260:T260">100*L257/L254</f>
        <v>93.77201408901698</v>
      </c>
      <c r="M260" s="23">
        <f t="shared" si="56"/>
        <v>96.26910398561583</v>
      </c>
      <c r="N260" s="16">
        <f t="shared" si="56"/>
        <v>97.17299578059071</v>
      </c>
      <c r="O260" s="15">
        <f t="shared" si="56"/>
        <v>98.64762386248735</v>
      </c>
      <c r="P260" s="15">
        <f t="shared" si="56"/>
        <v>97.24571428571429</v>
      </c>
      <c r="Q260" s="15">
        <f t="shared" si="56"/>
        <v>96.54835103409727</v>
      </c>
      <c r="R260" s="97">
        <f t="shared" si="56"/>
        <v>98.86202178736609</v>
      </c>
      <c r="S260" s="15">
        <f t="shared" si="56"/>
        <v>96.72907728263054</v>
      </c>
      <c r="T260" s="15">
        <f t="shared" si="56"/>
        <v>98.01311830831686</v>
      </c>
      <c r="U260" s="114">
        <f>100*U257/U254</f>
        <v>96.99438043301436</v>
      </c>
      <c r="V260" s="76"/>
    </row>
    <row r="261" spans="2:22" ht="12.75">
      <c r="B261" s="36"/>
      <c r="Q261" s="38"/>
      <c r="R261" s="38"/>
      <c r="T261" s="75"/>
      <c r="U261" s="75"/>
      <c r="V261" s="76"/>
    </row>
    <row r="262" spans="5:22" ht="15">
      <c r="E262" s="41"/>
      <c r="F262" s="41"/>
      <c r="J262" s="42"/>
      <c r="K262" s="41"/>
      <c r="N262" s="128"/>
      <c r="O262" s="128"/>
      <c r="P262" s="128"/>
      <c r="Q262" s="128"/>
      <c r="R262" s="128"/>
      <c r="S262" s="128"/>
      <c r="T262" s="128"/>
      <c r="U262" s="128"/>
      <c r="V262" s="76"/>
    </row>
    <row r="263" spans="17:22" ht="12.75">
      <c r="Q263" s="38"/>
      <c r="R263" s="38"/>
      <c r="T263" s="75"/>
      <c r="U263" s="75"/>
      <c r="V263" s="76"/>
    </row>
    <row r="264" spans="17:22" ht="12.75">
      <c r="Q264" s="38"/>
      <c r="R264" s="38"/>
      <c r="T264" s="75"/>
      <c r="U264" s="75"/>
      <c r="V264" s="76"/>
    </row>
    <row r="265" spans="17:22" ht="12.75">
      <c r="Q265" s="38"/>
      <c r="R265" s="38"/>
      <c r="T265" s="75"/>
      <c r="U265" s="75"/>
      <c r="V265" s="76"/>
    </row>
    <row r="266" spans="17:22" ht="12.75">
      <c r="Q266" s="38"/>
      <c r="R266" s="38"/>
      <c r="T266" s="75"/>
      <c r="U266" s="75"/>
      <c r="V266" s="76"/>
    </row>
    <row r="267" spans="17:22" ht="12.75">
      <c r="Q267" s="38"/>
      <c r="R267" s="38"/>
      <c r="T267" s="75"/>
      <c r="U267" s="75"/>
      <c r="V267" s="76"/>
    </row>
    <row r="268" spans="17:22" ht="12.75">
      <c r="Q268" s="38"/>
      <c r="R268" s="38"/>
      <c r="T268" s="75"/>
      <c r="U268" s="75"/>
      <c r="V268" s="76"/>
    </row>
    <row r="269" spans="17:22" ht="23.25" customHeight="1">
      <c r="Q269" s="38"/>
      <c r="R269" s="38"/>
      <c r="T269" s="75"/>
      <c r="U269" s="75"/>
      <c r="V269" s="76"/>
    </row>
    <row r="270" spans="4:22" ht="20.25">
      <c r="D270" s="1"/>
      <c r="G270" s="3"/>
      <c r="H270" s="4"/>
      <c r="Q270" s="38"/>
      <c r="R270" s="38"/>
      <c r="T270" s="75"/>
      <c r="U270" s="75"/>
      <c r="V270" s="76"/>
    </row>
    <row r="271" spans="17:22" ht="12.75">
      <c r="Q271" s="38"/>
      <c r="R271" s="38"/>
      <c r="T271" s="75"/>
      <c r="U271" s="75"/>
      <c r="V271" s="76"/>
    </row>
    <row r="272" spans="4:22" ht="42.75" customHeight="1">
      <c r="D272" s="5"/>
      <c r="Q272" s="38"/>
      <c r="R272" s="38"/>
      <c r="T272" s="75"/>
      <c r="U272" s="75"/>
      <c r="V272" s="76"/>
    </row>
    <row r="273" spans="1:22" ht="42.75" customHeight="1">
      <c r="A273" s="90"/>
      <c r="B273" s="131" t="s">
        <v>77</v>
      </c>
      <c r="C273" s="132"/>
      <c r="D273" s="132"/>
      <c r="E273" s="132"/>
      <c r="F273" s="132"/>
      <c r="G273" s="132"/>
      <c r="H273" s="132"/>
      <c r="I273" s="132"/>
      <c r="J273" s="132"/>
      <c r="K273" s="132"/>
      <c r="L273" s="132"/>
      <c r="M273" s="132"/>
      <c r="N273" s="132"/>
      <c r="O273" s="132"/>
      <c r="P273" s="132"/>
      <c r="Q273" s="132"/>
      <c r="R273" s="132"/>
      <c r="S273" s="132"/>
      <c r="T273" s="132"/>
      <c r="U273" s="132"/>
      <c r="V273" s="90"/>
    </row>
    <row r="274" spans="17:22" ht="12.75">
      <c r="Q274" s="38"/>
      <c r="R274" s="38"/>
      <c r="T274" s="75"/>
      <c r="U274" s="75"/>
      <c r="V274" s="76"/>
    </row>
    <row r="275" spans="17:22" ht="12.75">
      <c r="Q275" s="38"/>
      <c r="R275" s="38"/>
      <c r="T275" s="75"/>
      <c r="U275" s="75"/>
      <c r="V275" s="76"/>
    </row>
    <row r="276" spans="17:22" ht="12.75">
      <c r="Q276" s="38"/>
      <c r="R276" s="38"/>
      <c r="T276" s="75"/>
      <c r="U276" s="75"/>
      <c r="V276" s="76"/>
    </row>
    <row r="277" spans="17:22" ht="12.75">
      <c r="Q277" s="38"/>
      <c r="R277" s="38"/>
      <c r="T277" s="75"/>
      <c r="U277" s="75"/>
      <c r="V277" s="76"/>
    </row>
    <row r="278" spans="17:22" ht="12.75">
      <c r="Q278" s="38"/>
      <c r="R278" s="38"/>
      <c r="T278" s="75"/>
      <c r="U278" s="75"/>
      <c r="V278" s="76"/>
    </row>
    <row r="279" spans="17:22" ht="12.75">
      <c r="Q279" s="38"/>
      <c r="R279" s="38"/>
      <c r="T279" s="75"/>
      <c r="U279" s="75"/>
      <c r="V279" s="76"/>
    </row>
    <row r="280" spans="17:22" ht="12.75">
      <c r="Q280" s="38"/>
      <c r="R280" s="38"/>
      <c r="T280" s="75"/>
      <c r="U280" s="75"/>
      <c r="V280" s="76"/>
    </row>
    <row r="281" spans="17:22" ht="12.75">
      <c r="Q281" s="38"/>
      <c r="R281" s="38"/>
      <c r="T281" s="75"/>
      <c r="U281" s="75"/>
      <c r="V281" s="76"/>
    </row>
    <row r="282" spans="17:22" ht="12.75">
      <c r="Q282" s="38"/>
      <c r="R282" s="38"/>
      <c r="T282" s="75"/>
      <c r="U282" s="75"/>
      <c r="V282" s="76"/>
    </row>
    <row r="283" spans="17:22" ht="12.75">
      <c r="Q283" s="38"/>
      <c r="R283" s="38"/>
      <c r="T283" s="75"/>
      <c r="U283" s="75"/>
      <c r="V283" s="76"/>
    </row>
    <row r="284" spans="17:22" ht="12.75">
      <c r="Q284" s="38"/>
      <c r="R284" s="38"/>
      <c r="T284" s="75"/>
      <c r="U284" s="75"/>
      <c r="V284" s="76"/>
    </row>
    <row r="285" spans="17:22" ht="12.75">
      <c r="Q285" s="38"/>
      <c r="R285" s="38"/>
      <c r="T285" s="75"/>
      <c r="U285" s="75"/>
      <c r="V285" s="76"/>
    </row>
    <row r="286" spans="17:22" ht="12.75">
      <c r="Q286" s="38"/>
      <c r="R286" s="38"/>
      <c r="T286" s="75"/>
      <c r="U286" s="75"/>
      <c r="V286" s="76"/>
    </row>
    <row r="287" spans="17:22" ht="12.75">
      <c r="Q287" s="38"/>
      <c r="R287" s="38"/>
      <c r="T287" s="75"/>
      <c r="U287" s="75"/>
      <c r="V287" s="76"/>
    </row>
    <row r="288" spans="17:22" ht="12.75">
      <c r="Q288" s="38"/>
      <c r="R288" s="38"/>
      <c r="T288" s="75"/>
      <c r="U288" s="75"/>
      <c r="V288" s="76"/>
    </row>
    <row r="289" spans="17:22" ht="12.75">
      <c r="Q289" s="38"/>
      <c r="R289" s="38"/>
      <c r="T289" s="75"/>
      <c r="U289" s="75"/>
      <c r="V289" s="76"/>
    </row>
    <row r="290" spans="17:22" ht="12.75">
      <c r="Q290" s="38"/>
      <c r="R290" s="38"/>
      <c r="T290" s="75"/>
      <c r="U290" s="75"/>
      <c r="V290" s="76"/>
    </row>
    <row r="291" spans="17:22" ht="12.75">
      <c r="Q291" s="38"/>
      <c r="R291" s="38"/>
      <c r="T291" s="75"/>
      <c r="U291" s="75"/>
      <c r="V291" s="76"/>
    </row>
    <row r="292" spans="17:22" ht="12.75">
      <c r="Q292" s="38"/>
      <c r="R292" s="38"/>
      <c r="T292" s="75"/>
      <c r="U292" s="75"/>
      <c r="V292" s="76"/>
    </row>
    <row r="293" spans="17:22" ht="12.75">
      <c r="Q293" s="38"/>
      <c r="R293" s="38"/>
      <c r="T293" s="75"/>
      <c r="U293" s="75"/>
      <c r="V293" s="76"/>
    </row>
    <row r="294" spans="17:22" ht="12.75">
      <c r="Q294" s="38"/>
      <c r="R294" s="38"/>
      <c r="T294" s="75"/>
      <c r="U294" s="75"/>
      <c r="V294" s="76"/>
    </row>
    <row r="295" spans="5:22" ht="12.75"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38"/>
      <c r="R295" s="38"/>
      <c r="T295" s="75"/>
      <c r="U295" s="75"/>
      <c r="V295" s="76"/>
    </row>
    <row r="296" spans="5:22" ht="12.75"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38"/>
      <c r="R296" s="38"/>
      <c r="T296" s="75"/>
      <c r="U296" s="75"/>
      <c r="V296" s="76"/>
    </row>
    <row r="297" spans="5:22" ht="12.75">
      <c r="E297" s="6"/>
      <c r="G297" s="6"/>
      <c r="I297" s="6"/>
      <c r="K297" s="6"/>
      <c r="L297" s="6"/>
      <c r="M297" s="6"/>
      <c r="N297" s="6"/>
      <c r="O297" s="6"/>
      <c r="P297" s="6"/>
      <c r="Q297" s="38"/>
      <c r="R297" s="38"/>
      <c r="T297" s="75"/>
      <c r="U297" s="75"/>
      <c r="V297" s="76"/>
    </row>
    <row r="298" spans="5:22" ht="12.75">
      <c r="E298" s="6"/>
      <c r="G298" s="6"/>
      <c r="I298" s="6"/>
      <c r="K298" s="6"/>
      <c r="L298" s="6"/>
      <c r="M298" s="6"/>
      <c r="N298" s="6"/>
      <c r="O298" s="6"/>
      <c r="P298" s="6"/>
      <c r="Q298" s="38"/>
      <c r="R298" s="38"/>
      <c r="T298" s="75"/>
      <c r="U298" s="75"/>
      <c r="V298" s="76"/>
    </row>
    <row r="299" spans="5:22" ht="12.75">
      <c r="E299" s="6"/>
      <c r="G299" s="6"/>
      <c r="I299" s="6"/>
      <c r="K299" s="6"/>
      <c r="L299" s="6"/>
      <c r="M299" s="6"/>
      <c r="N299" s="6"/>
      <c r="O299" s="6"/>
      <c r="P299" s="6"/>
      <c r="Q299" s="38"/>
      <c r="R299" s="38"/>
      <c r="T299" s="75"/>
      <c r="U299" s="75"/>
      <c r="V299" s="76"/>
    </row>
    <row r="300" spans="5:22" ht="12.75">
      <c r="E300" s="6"/>
      <c r="G300" s="6"/>
      <c r="I300" s="6"/>
      <c r="K300" s="6"/>
      <c r="L300" s="6"/>
      <c r="M300" s="6"/>
      <c r="N300" s="6"/>
      <c r="O300" s="6"/>
      <c r="P300" s="6"/>
      <c r="Q300" s="38"/>
      <c r="R300" s="38"/>
      <c r="T300" s="75"/>
      <c r="U300" s="75"/>
      <c r="V300" s="76"/>
    </row>
    <row r="301" spans="5:22" ht="12.75">
      <c r="E301" s="6"/>
      <c r="G301" s="6"/>
      <c r="I301" s="6"/>
      <c r="K301" s="6"/>
      <c r="L301" s="6"/>
      <c r="M301" s="6"/>
      <c r="N301" s="6"/>
      <c r="O301" s="6"/>
      <c r="P301" s="6"/>
      <c r="Q301" s="38"/>
      <c r="R301" s="38"/>
      <c r="T301" s="75"/>
      <c r="U301" s="75"/>
      <c r="V301" s="76"/>
    </row>
    <row r="302" spans="5:22" ht="12.75">
      <c r="E302" s="6"/>
      <c r="G302" s="6"/>
      <c r="I302" s="6"/>
      <c r="K302" s="6"/>
      <c r="L302" s="6"/>
      <c r="M302" s="6"/>
      <c r="N302" s="6"/>
      <c r="O302" s="6"/>
      <c r="P302" s="6"/>
      <c r="Q302" s="38"/>
      <c r="R302" s="38"/>
      <c r="T302" s="75"/>
      <c r="U302" s="75"/>
      <c r="V302" s="76"/>
    </row>
    <row r="303" spans="5:22" ht="12.75">
      <c r="E303" s="6"/>
      <c r="G303" s="6"/>
      <c r="I303" s="6"/>
      <c r="K303" s="6"/>
      <c r="L303" s="6"/>
      <c r="M303" s="6"/>
      <c r="N303" s="6"/>
      <c r="O303" s="6"/>
      <c r="P303" s="6"/>
      <c r="Q303" s="38"/>
      <c r="R303" s="38"/>
      <c r="T303" s="75"/>
      <c r="U303" s="75"/>
      <c r="V303" s="76"/>
    </row>
    <row r="304" spans="5:22" ht="12.75">
      <c r="E304" s="6"/>
      <c r="G304" s="6"/>
      <c r="I304" s="6"/>
      <c r="K304" s="6"/>
      <c r="L304" s="6"/>
      <c r="M304" s="6"/>
      <c r="N304" s="6"/>
      <c r="O304" s="6"/>
      <c r="P304" s="6"/>
      <c r="Q304" s="38"/>
      <c r="R304" s="38"/>
      <c r="T304" s="75"/>
      <c r="U304" s="75"/>
      <c r="V304" s="76"/>
    </row>
    <row r="305" spans="5:22" ht="12.75">
      <c r="E305" s="6"/>
      <c r="G305" s="6"/>
      <c r="I305" s="6"/>
      <c r="K305" s="6"/>
      <c r="L305" s="6"/>
      <c r="M305" s="6"/>
      <c r="N305" s="6"/>
      <c r="O305" s="6"/>
      <c r="P305" s="6"/>
      <c r="Q305" s="38"/>
      <c r="R305" s="38"/>
      <c r="T305" s="75"/>
      <c r="U305" s="75"/>
      <c r="V305" s="76"/>
    </row>
    <row r="306" spans="5:22" ht="12.75">
      <c r="E306" s="6"/>
      <c r="G306" s="6"/>
      <c r="I306" s="6"/>
      <c r="K306" s="6"/>
      <c r="L306" s="6"/>
      <c r="M306" s="6"/>
      <c r="N306" s="6"/>
      <c r="O306" s="6"/>
      <c r="P306" s="6"/>
      <c r="Q306" s="38"/>
      <c r="R306" s="38"/>
      <c r="T306" s="75"/>
      <c r="U306" s="75"/>
      <c r="V306" s="76"/>
    </row>
    <row r="307" spans="5:22" ht="12.75">
      <c r="E307" s="6"/>
      <c r="G307" s="6"/>
      <c r="I307" s="6"/>
      <c r="K307" s="6"/>
      <c r="L307" s="6"/>
      <c r="M307" s="6"/>
      <c r="N307" s="6"/>
      <c r="O307" s="6"/>
      <c r="P307" s="6"/>
      <c r="Q307" s="38"/>
      <c r="R307" s="38"/>
      <c r="T307" s="75"/>
      <c r="U307" s="75"/>
      <c r="V307" s="76"/>
    </row>
    <row r="308" spans="5:22" ht="12.75">
      <c r="E308" s="6"/>
      <c r="G308" s="6"/>
      <c r="I308" s="6"/>
      <c r="K308" s="6"/>
      <c r="L308" s="6"/>
      <c r="M308" s="6"/>
      <c r="N308" s="6"/>
      <c r="O308" s="6"/>
      <c r="P308" s="6"/>
      <c r="Q308" s="38"/>
      <c r="R308" s="38"/>
      <c r="T308" s="75"/>
      <c r="U308" s="75"/>
      <c r="V308" s="76"/>
    </row>
    <row r="309" spans="5:22" ht="12.75">
      <c r="E309" s="6"/>
      <c r="G309" s="6"/>
      <c r="I309" s="6"/>
      <c r="K309" s="6"/>
      <c r="L309" s="6"/>
      <c r="M309" s="6"/>
      <c r="N309" s="6"/>
      <c r="O309" s="6"/>
      <c r="P309" s="6"/>
      <c r="Q309" s="38"/>
      <c r="R309" s="38"/>
      <c r="T309" s="75"/>
      <c r="U309" s="75"/>
      <c r="V309" s="76"/>
    </row>
    <row r="310" spans="5:22" ht="12.75">
      <c r="E310" s="6"/>
      <c r="G310" s="6"/>
      <c r="I310" s="6"/>
      <c r="K310" s="6"/>
      <c r="L310" s="6"/>
      <c r="M310" s="6"/>
      <c r="N310" s="6"/>
      <c r="O310" s="6"/>
      <c r="P310" s="6"/>
      <c r="Q310" s="38"/>
      <c r="R310" s="38"/>
      <c r="T310" s="75"/>
      <c r="U310" s="75"/>
      <c r="V310" s="76"/>
    </row>
    <row r="311" spans="5:22" ht="12.75">
      <c r="E311" s="6"/>
      <c r="G311" s="6"/>
      <c r="I311" s="6"/>
      <c r="K311" s="6"/>
      <c r="L311" s="6"/>
      <c r="M311" s="6"/>
      <c r="N311" s="6"/>
      <c r="O311" s="6"/>
      <c r="P311" s="6"/>
      <c r="Q311" s="38"/>
      <c r="R311" s="38"/>
      <c r="T311" s="75"/>
      <c r="U311" s="75"/>
      <c r="V311" s="76"/>
    </row>
    <row r="312" spans="5:22" ht="12.75">
      <c r="E312" s="6"/>
      <c r="G312" s="6"/>
      <c r="I312" s="6"/>
      <c r="K312" s="6"/>
      <c r="L312" s="6"/>
      <c r="M312" s="6"/>
      <c r="N312" s="6"/>
      <c r="O312" s="6"/>
      <c r="P312" s="6"/>
      <c r="Q312" s="38"/>
      <c r="R312" s="38"/>
      <c r="T312" s="75"/>
      <c r="U312" s="75"/>
      <c r="V312" s="76"/>
    </row>
    <row r="313" spans="5:22" ht="12.75">
      <c r="E313" s="6"/>
      <c r="G313" s="6"/>
      <c r="I313" s="6"/>
      <c r="K313" s="6"/>
      <c r="L313" s="6"/>
      <c r="M313" s="6"/>
      <c r="N313" s="6"/>
      <c r="O313" s="6"/>
      <c r="P313" s="6"/>
      <c r="Q313" s="38"/>
      <c r="R313" s="38"/>
      <c r="T313" s="75"/>
      <c r="U313" s="75"/>
      <c r="V313" s="76"/>
    </row>
    <row r="314" spans="5:22" ht="12.75">
      <c r="E314" s="6"/>
      <c r="G314" s="6"/>
      <c r="I314" s="6"/>
      <c r="K314" s="6"/>
      <c r="L314" s="6"/>
      <c r="M314" s="6"/>
      <c r="N314" s="6"/>
      <c r="O314" s="6"/>
      <c r="P314" s="6"/>
      <c r="Q314" s="38"/>
      <c r="R314" s="38"/>
      <c r="T314" s="75"/>
      <c r="U314" s="75"/>
      <c r="V314" s="76"/>
    </row>
    <row r="315" spans="5:22" ht="12.75">
      <c r="E315" s="6"/>
      <c r="G315" s="6"/>
      <c r="I315" s="6"/>
      <c r="K315" s="6"/>
      <c r="L315" s="6"/>
      <c r="M315" s="6"/>
      <c r="N315" s="6"/>
      <c r="O315" s="6"/>
      <c r="P315" s="6"/>
      <c r="Q315" s="38"/>
      <c r="R315" s="38"/>
      <c r="T315" s="75"/>
      <c r="U315" s="75"/>
      <c r="V315" s="76"/>
    </row>
    <row r="316" spans="5:22" ht="12.75">
      <c r="E316" s="6"/>
      <c r="G316" s="6"/>
      <c r="I316" s="6"/>
      <c r="K316" s="6"/>
      <c r="L316" s="6"/>
      <c r="M316" s="6"/>
      <c r="N316" s="6"/>
      <c r="O316" s="6"/>
      <c r="P316" s="6"/>
      <c r="Q316" s="38"/>
      <c r="R316" s="38"/>
      <c r="T316" s="75"/>
      <c r="U316" s="75"/>
      <c r="V316" s="76"/>
    </row>
    <row r="317" spans="5:22" ht="12.75">
      <c r="E317" s="6"/>
      <c r="G317" s="6"/>
      <c r="I317" s="6"/>
      <c r="K317" s="6"/>
      <c r="L317" s="6"/>
      <c r="M317" s="6"/>
      <c r="N317" s="6"/>
      <c r="O317" s="6"/>
      <c r="P317" s="6"/>
      <c r="Q317" s="38"/>
      <c r="R317" s="38"/>
      <c r="T317" s="75"/>
      <c r="U317" s="75"/>
      <c r="V317" s="76"/>
    </row>
    <row r="318" spans="4:22" ht="12.75" customHeight="1">
      <c r="D318" s="38"/>
      <c r="E318" s="8" t="s">
        <v>30</v>
      </c>
      <c r="F318" s="9" t="s">
        <v>31</v>
      </c>
      <c r="G318" s="9" t="s">
        <v>32</v>
      </c>
      <c r="H318" s="8" t="s">
        <v>33</v>
      </c>
      <c r="I318" s="9" t="s">
        <v>34</v>
      </c>
      <c r="J318" s="9" t="s">
        <v>35</v>
      </c>
      <c r="K318" s="9" t="s">
        <v>36</v>
      </c>
      <c r="L318" s="9" t="s">
        <v>37</v>
      </c>
      <c r="M318" s="8" t="s">
        <v>40</v>
      </c>
      <c r="N318" s="9" t="s">
        <v>44</v>
      </c>
      <c r="O318" s="8" t="s">
        <v>45</v>
      </c>
      <c r="P318" s="8" t="s">
        <v>46</v>
      </c>
      <c r="Q318" s="9" t="s">
        <v>49</v>
      </c>
      <c r="R318" s="99" t="s">
        <v>50</v>
      </c>
      <c r="S318" s="109" t="s">
        <v>51</v>
      </c>
      <c r="T318" s="8" t="s">
        <v>47</v>
      </c>
      <c r="U318" s="113" t="s">
        <v>48</v>
      </c>
      <c r="V318" s="76"/>
    </row>
    <row r="319" spans="2:22" ht="12.75">
      <c r="B319" s="133" t="s">
        <v>11</v>
      </c>
      <c r="C319" s="136" t="s">
        <v>1</v>
      </c>
      <c r="D319" s="52" t="s">
        <v>3</v>
      </c>
      <c r="E319" s="11">
        <f aca="true" t="shared" si="57" ref="E319:T319">E138+E147+E156+E165+E227+E236+E245+E254</f>
        <v>2044.8000000000002</v>
      </c>
      <c r="F319" s="11">
        <f t="shared" si="57"/>
        <v>2078.7999999999997</v>
      </c>
      <c r="G319" s="11">
        <f t="shared" si="57"/>
        <v>2120.7999999999997</v>
      </c>
      <c r="H319" s="11">
        <f t="shared" si="57"/>
        <v>2144.5</v>
      </c>
      <c r="I319" s="11">
        <f t="shared" si="57"/>
        <v>2110.4</v>
      </c>
      <c r="J319" s="11">
        <f t="shared" si="57"/>
        <v>1942.1</v>
      </c>
      <c r="K319" s="11">
        <f t="shared" si="57"/>
        <v>1890</v>
      </c>
      <c r="L319" s="11">
        <f t="shared" si="57"/>
        <v>1877.1</v>
      </c>
      <c r="M319" s="12">
        <f t="shared" si="57"/>
        <v>1884</v>
      </c>
      <c r="N319" s="14">
        <f t="shared" si="57"/>
        <v>1880.5</v>
      </c>
      <c r="O319" s="11">
        <f t="shared" si="57"/>
        <v>1892.6000000000001</v>
      </c>
      <c r="P319" s="12">
        <f t="shared" si="57"/>
        <v>1904.6000000000001</v>
      </c>
      <c r="Q319" s="84">
        <f t="shared" si="57"/>
        <v>1986.779</v>
      </c>
      <c r="R319" s="97">
        <f t="shared" si="57"/>
        <v>2006.288</v>
      </c>
      <c r="S319" s="15">
        <f t="shared" si="57"/>
        <v>1679.444</v>
      </c>
      <c r="T319" s="15">
        <f t="shared" si="57"/>
        <v>1740.6839999999997</v>
      </c>
      <c r="U319" s="114">
        <f>U138+U147+U156+U165+U227+U236+U245+U254</f>
        <v>1793.043</v>
      </c>
      <c r="V319" s="76"/>
    </row>
    <row r="320" spans="2:22" ht="12.75">
      <c r="B320" s="134"/>
      <c r="C320" s="137"/>
      <c r="D320" s="47" t="s">
        <v>6</v>
      </c>
      <c r="E320" s="11">
        <v>1.3</v>
      </c>
      <c r="F320" s="12">
        <f aca="true" t="shared" si="58" ref="F320:Q320">(F319/E319-1)*100</f>
        <v>1.6627543035993453</v>
      </c>
      <c r="G320" s="13">
        <f t="shared" si="58"/>
        <v>2.0203963825283777</v>
      </c>
      <c r="H320" s="13">
        <f t="shared" si="58"/>
        <v>1.1175028291211087</v>
      </c>
      <c r="I320" s="13">
        <f t="shared" si="58"/>
        <v>-1.5901142457449224</v>
      </c>
      <c r="J320" s="13">
        <f>(J319/I319-1)*100</f>
        <v>-7.974791508718737</v>
      </c>
      <c r="K320" s="14">
        <f t="shared" si="58"/>
        <v>-2.6826630966479525</v>
      </c>
      <c r="L320" s="18">
        <f t="shared" si="58"/>
        <v>-0.6825396825396846</v>
      </c>
      <c r="M320" s="12">
        <f t="shared" si="58"/>
        <v>0.3675883011027725</v>
      </c>
      <c r="N320" s="14">
        <f t="shared" si="58"/>
        <v>-0.18577494692144647</v>
      </c>
      <c r="O320" s="11">
        <f t="shared" si="58"/>
        <v>0.6434458920499875</v>
      </c>
      <c r="P320" s="12">
        <f>(P319/O319-1)*100</f>
        <v>0.6340483990277868</v>
      </c>
      <c r="Q320" s="85">
        <f t="shared" si="58"/>
        <v>4.314764254961667</v>
      </c>
      <c r="R320" s="97">
        <f>(R319/Q319-1)*100</f>
        <v>0.9819411217855567</v>
      </c>
      <c r="S320" s="108"/>
      <c r="T320" s="15">
        <f>(T319/S319-1)*100</f>
        <v>3.6464448948580364</v>
      </c>
      <c r="U320" s="114">
        <f>(U319/T319-1)*100</f>
        <v>3.0079554933577946</v>
      </c>
      <c r="V320" s="76"/>
    </row>
    <row r="321" spans="2:22" ht="12.75" customHeight="1">
      <c r="B321" s="134"/>
      <c r="C321" s="138"/>
      <c r="D321" s="17" t="s">
        <v>4</v>
      </c>
      <c r="E321" s="11">
        <v>13.6</v>
      </c>
      <c r="F321" s="12">
        <v>15.8</v>
      </c>
      <c r="G321" s="13">
        <v>11.9</v>
      </c>
      <c r="H321" s="13">
        <v>6.2</v>
      </c>
      <c r="I321" s="13">
        <f aca="true" t="shared" si="59" ref="I321:O321">(I319/E319-1)*100</f>
        <v>3.2081377151799595</v>
      </c>
      <c r="J321" s="13">
        <f>(J319/F319-1)*100</f>
        <v>-6.575909178372131</v>
      </c>
      <c r="K321" s="14">
        <f>(K319/G319-1)*100</f>
        <v>-10.882685778951329</v>
      </c>
      <c r="L321" s="11">
        <f>(L319/H319-1)*100</f>
        <v>-12.469107017952908</v>
      </c>
      <c r="M321" s="12">
        <f>(M319/I319-1)*100</f>
        <v>-10.727824109173623</v>
      </c>
      <c r="N321" s="14">
        <f t="shared" si="59"/>
        <v>-3.1718243138870283</v>
      </c>
      <c r="O321" s="11">
        <f t="shared" si="59"/>
        <v>0.13756613756614744</v>
      </c>
      <c r="P321" s="12">
        <f>(P319/L319-1)*100</f>
        <v>1.4650258377284286</v>
      </c>
      <c r="Q321" s="85">
        <f>(Q319/M319-1)*100</f>
        <v>5.455360934182596</v>
      </c>
      <c r="R321" s="97">
        <f>(R319/N319-1)*100</f>
        <v>6.689072055304446</v>
      </c>
      <c r="S321" s="108"/>
      <c r="T321" s="108"/>
      <c r="U321" s="108"/>
      <c r="V321" s="76"/>
    </row>
    <row r="322" spans="2:22" ht="12.75">
      <c r="B322" s="134"/>
      <c r="C322" s="136" t="s">
        <v>2</v>
      </c>
      <c r="D322" s="17" t="s">
        <v>5</v>
      </c>
      <c r="E322" s="11">
        <f aca="true" t="shared" si="60" ref="E322:T322">E141+E150+E159+E168+E230+E239+E248+E257</f>
        <v>1855.2999999999997</v>
      </c>
      <c r="F322" s="11">
        <f t="shared" si="60"/>
        <v>1886.5</v>
      </c>
      <c r="G322" s="11">
        <f t="shared" si="60"/>
        <v>1898.6000000000001</v>
      </c>
      <c r="H322" s="11">
        <f t="shared" si="60"/>
        <v>1875.5</v>
      </c>
      <c r="I322" s="11">
        <f t="shared" si="60"/>
        <v>1443.1</v>
      </c>
      <c r="J322" s="11">
        <f t="shared" si="60"/>
        <v>1109.9</v>
      </c>
      <c r="K322" s="11">
        <f t="shared" si="60"/>
        <v>1486.1</v>
      </c>
      <c r="L322" s="11">
        <f t="shared" si="60"/>
        <v>1636.8</v>
      </c>
      <c r="M322" s="12">
        <f t="shared" si="60"/>
        <v>1680.8000000000002</v>
      </c>
      <c r="N322" s="14">
        <f t="shared" si="60"/>
        <v>1752.1</v>
      </c>
      <c r="O322" s="11">
        <f t="shared" si="60"/>
        <v>1812.1000000000001</v>
      </c>
      <c r="P322" s="12">
        <f t="shared" si="60"/>
        <v>1816.1999999999998</v>
      </c>
      <c r="Q322" s="84">
        <f t="shared" si="60"/>
        <v>1857.491</v>
      </c>
      <c r="R322" s="97">
        <f t="shared" si="60"/>
        <v>1892.685</v>
      </c>
      <c r="S322" s="15">
        <f t="shared" si="60"/>
        <v>1551.509</v>
      </c>
      <c r="T322" s="15">
        <f t="shared" si="60"/>
        <v>1595.5639999999999</v>
      </c>
      <c r="U322" s="114">
        <f>U141+U150+U159+U168+U230+U239+U248+U257</f>
        <v>1594.4500000000003</v>
      </c>
      <c r="V322" s="76"/>
    </row>
    <row r="323" spans="2:22" ht="12.75">
      <c r="B323" s="134"/>
      <c r="C323" s="137"/>
      <c r="D323" s="17" t="s">
        <v>6</v>
      </c>
      <c r="E323" s="11">
        <v>1.8</v>
      </c>
      <c r="F323" s="12">
        <f aca="true" t="shared" si="61" ref="F323:Q323">(F322/E322-1)*100</f>
        <v>1.6816687328194968</v>
      </c>
      <c r="G323" s="13">
        <f t="shared" si="61"/>
        <v>0.6413994169096382</v>
      </c>
      <c r="H323" s="13">
        <f t="shared" si="61"/>
        <v>-1.2166859791425289</v>
      </c>
      <c r="I323" s="13">
        <f t="shared" si="61"/>
        <v>-23.055185283924295</v>
      </c>
      <c r="J323" s="13">
        <f>(J322/I322-1)*100</f>
        <v>-23.089183008800486</v>
      </c>
      <c r="K323" s="14">
        <f t="shared" si="61"/>
        <v>33.89494549058472</v>
      </c>
      <c r="L323" s="11">
        <f t="shared" si="61"/>
        <v>10.140636565507034</v>
      </c>
      <c r="M323" s="12">
        <f t="shared" si="61"/>
        <v>2.6881720430107725</v>
      </c>
      <c r="N323" s="14">
        <f t="shared" si="61"/>
        <v>4.242027605901932</v>
      </c>
      <c r="O323" s="11">
        <f t="shared" si="61"/>
        <v>3.424462074082535</v>
      </c>
      <c r="P323" s="12">
        <f>(P322/O322-1)*100</f>
        <v>0.22625682909329647</v>
      </c>
      <c r="Q323" s="85">
        <f t="shared" si="61"/>
        <v>2.2734830965752684</v>
      </c>
      <c r="R323" s="97">
        <f>(R322/Q322-1)*100</f>
        <v>1.894706353893505</v>
      </c>
      <c r="S323" s="108"/>
      <c r="T323" s="15">
        <f>(T322/S322-1)*100</f>
        <v>2.8394936800237636</v>
      </c>
      <c r="U323" s="114">
        <f>(U322/T322-1)*100</f>
        <v>-0.06981857199082064</v>
      </c>
      <c r="V323" s="76"/>
    </row>
    <row r="324" spans="2:22" ht="12.75">
      <c r="B324" s="134"/>
      <c r="C324" s="138"/>
      <c r="D324" s="10" t="s">
        <v>4</v>
      </c>
      <c r="E324" s="11">
        <v>18.3</v>
      </c>
      <c r="F324" s="12">
        <v>20.2</v>
      </c>
      <c r="G324" s="13">
        <v>11.7</v>
      </c>
      <c r="H324" s="13">
        <v>3</v>
      </c>
      <c r="I324" s="13">
        <f aca="true" t="shared" si="62" ref="I324:O324">(I322/E322-1)*100</f>
        <v>-22.21743114321133</v>
      </c>
      <c r="J324" s="13">
        <f>(J322/F322-1)*100</f>
        <v>-41.16618075801749</v>
      </c>
      <c r="K324" s="14">
        <f>(K322/G322-1)*100</f>
        <v>-21.726535341830832</v>
      </c>
      <c r="L324" s="11">
        <f>(L322/H322-1)*100</f>
        <v>-12.727272727272732</v>
      </c>
      <c r="M324" s="12">
        <f>(M322/I322-1)*100</f>
        <v>16.47148499757469</v>
      </c>
      <c r="N324" s="14">
        <f t="shared" si="62"/>
        <v>57.86106856473554</v>
      </c>
      <c r="O324" s="11">
        <f t="shared" si="62"/>
        <v>21.936612610187755</v>
      </c>
      <c r="P324" s="12">
        <f>(P322/L322-1)*100</f>
        <v>10.960410557184751</v>
      </c>
      <c r="Q324" s="85">
        <f>(Q322/M322-1)*100</f>
        <v>10.512315564017127</v>
      </c>
      <c r="R324" s="97">
        <f>(R322/N322-1)*100</f>
        <v>8.023800011414872</v>
      </c>
      <c r="S324" s="108"/>
      <c r="T324" s="108"/>
      <c r="U324" s="108"/>
      <c r="V324" s="76"/>
    </row>
    <row r="325" spans="2:22" ht="13.5" customHeight="1">
      <c r="B325" s="135"/>
      <c r="C325" s="49" t="s">
        <v>14</v>
      </c>
      <c r="D325" s="17" t="s">
        <v>13</v>
      </c>
      <c r="E325" s="16">
        <f aca="true" t="shared" si="63" ref="E325:P325">100*E322/E319</f>
        <v>90.73258998435053</v>
      </c>
      <c r="F325" s="22">
        <f t="shared" si="63"/>
        <v>90.74947084856649</v>
      </c>
      <c r="G325" s="16">
        <f t="shared" si="63"/>
        <v>89.52282157676349</v>
      </c>
      <c r="H325" s="21">
        <f t="shared" si="63"/>
        <v>87.4562835159711</v>
      </c>
      <c r="I325" s="22">
        <f t="shared" si="63"/>
        <v>68.38040181956028</v>
      </c>
      <c r="J325" s="22">
        <f t="shared" si="63"/>
        <v>57.14947736985738</v>
      </c>
      <c r="K325" s="16">
        <f t="shared" si="63"/>
        <v>78.62962962962963</v>
      </c>
      <c r="L325" s="15">
        <f t="shared" si="63"/>
        <v>87.19833786159502</v>
      </c>
      <c r="M325" s="23">
        <f t="shared" si="63"/>
        <v>89.21443736730363</v>
      </c>
      <c r="N325" s="16">
        <f t="shared" si="63"/>
        <v>93.17202871576708</v>
      </c>
      <c r="O325" s="15">
        <f t="shared" si="63"/>
        <v>95.74659198985522</v>
      </c>
      <c r="P325" s="23">
        <f t="shared" si="63"/>
        <v>95.3586054814659</v>
      </c>
      <c r="Q325" s="16">
        <f>100*Q322/Q319</f>
        <v>93.49258271805772</v>
      </c>
      <c r="R325" s="97">
        <f>100*R322/R319</f>
        <v>94.33765242078904</v>
      </c>
      <c r="S325" s="15">
        <f>100*S322/S319</f>
        <v>92.38230033272916</v>
      </c>
      <c r="T325" s="15">
        <f>100*T322/T319</f>
        <v>91.6630473997578</v>
      </c>
      <c r="U325" s="114">
        <f>100*U322/U319</f>
        <v>88.92424777319899</v>
      </c>
      <c r="V325" s="76"/>
    </row>
    <row r="326" spans="2:22" ht="12.75">
      <c r="B326" s="87"/>
      <c r="C326" s="86"/>
      <c r="D326" s="86"/>
      <c r="E326" s="86"/>
      <c r="F326" s="86"/>
      <c r="G326" s="86"/>
      <c r="H326" s="86"/>
      <c r="I326" s="86"/>
      <c r="J326" s="86"/>
      <c r="K326" s="86"/>
      <c r="L326" s="86"/>
      <c r="M326" s="86"/>
      <c r="N326" s="86"/>
      <c r="O326" s="86"/>
      <c r="P326" s="86"/>
      <c r="Q326" s="86"/>
      <c r="R326" s="86"/>
      <c r="S326" s="86"/>
      <c r="T326" s="118"/>
      <c r="U326" s="86"/>
      <c r="V326" s="76"/>
    </row>
    <row r="327" spans="17:22" ht="12.75" customHeight="1">
      <c r="Q327" s="38"/>
      <c r="R327" s="38"/>
      <c r="T327" s="116"/>
      <c r="U327" s="75"/>
      <c r="V327" s="76"/>
    </row>
    <row r="328" spans="2:22" ht="12.75">
      <c r="B328" s="133" t="s">
        <v>15</v>
      </c>
      <c r="C328" s="136" t="s">
        <v>12</v>
      </c>
      <c r="D328" s="10" t="s">
        <v>5</v>
      </c>
      <c r="E328" s="14">
        <v>186.9</v>
      </c>
      <c r="F328" s="14">
        <v>187</v>
      </c>
      <c r="G328" s="28">
        <v>197</v>
      </c>
      <c r="H328" s="28">
        <v>201.1</v>
      </c>
      <c r="I328" s="13">
        <v>196.3</v>
      </c>
      <c r="J328" s="28">
        <v>135.3</v>
      </c>
      <c r="K328" s="11">
        <v>148.2</v>
      </c>
      <c r="L328" s="11">
        <v>127.1</v>
      </c>
      <c r="M328" s="11">
        <v>125.8</v>
      </c>
      <c r="N328" s="11">
        <v>118.6</v>
      </c>
      <c r="O328" s="11">
        <v>116.2</v>
      </c>
      <c r="P328" s="11">
        <v>123.8</v>
      </c>
      <c r="Q328" s="15">
        <v>120.71</v>
      </c>
      <c r="R328" s="97">
        <v>116.215</v>
      </c>
      <c r="S328" s="15">
        <v>121.135</v>
      </c>
      <c r="T328" s="15">
        <v>109.864</v>
      </c>
      <c r="U328" s="114">
        <v>108.837</v>
      </c>
      <c r="V328" s="76"/>
    </row>
    <row r="329" spans="2:22" ht="12.75">
      <c r="B329" s="134"/>
      <c r="C329" s="137"/>
      <c r="D329" s="17" t="s">
        <v>6</v>
      </c>
      <c r="E329" s="14">
        <v>-0.7</v>
      </c>
      <c r="F329" s="13">
        <f aca="true" t="shared" si="64" ref="F329:Q329">(F328/E328-1)*100</f>
        <v>0.05350454788657366</v>
      </c>
      <c r="G329" s="13">
        <f t="shared" si="64"/>
        <v>5.3475935828877</v>
      </c>
      <c r="H329" s="14">
        <f t="shared" si="64"/>
        <v>2.0812182741116736</v>
      </c>
      <c r="I329" s="12">
        <f t="shared" si="64"/>
        <v>-2.386872202884127</v>
      </c>
      <c r="J329" s="14">
        <f>(J328/I328-1)*100</f>
        <v>-31.074885379521145</v>
      </c>
      <c r="K329" s="11">
        <f t="shared" si="64"/>
        <v>9.534368070953425</v>
      </c>
      <c r="L329" s="11">
        <f t="shared" si="64"/>
        <v>-14.237516869095812</v>
      </c>
      <c r="M329" s="11">
        <f t="shared" si="64"/>
        <v>-1.0228166797797034</v>
      </c>
      <c r="N329" s="11">
        <f t="shared" si="64"/>
        <v>-5.723370429252784</v>
      </c>
      <c r="O329" s="11">
        <f t="shared" si="64"/>
        <v>-2.02360876897133</v>
      </c>
      <c r="P329" s="11">
        <f>(P328/O328-1)*100</f>
        <v>6.540447504302915</v>
      </c>
      <c r="Q329" s="15">
        <f t="shared" si="64"/>
        <v>-2.495961227786758</v>
      </c>
      <c r="R329" s="97">
        <f>(R328/Q328-1)*100</f>
        <v>-3.7238008450004023</v>
      </c>
      <c r="S329" s="108"/>
      <c r="T329" s="15">
        <f>(T328/S328-1)*100</f>
        <v>-9.304494984934164</v>
      </c>
      <c r="U329" s="114">
        <f>(U328/T328-1)*100</f>
        <v>-0.9347921066045317</v>
      </c>
      <c r="V329" s="76"/>
    </row>
    <row r="330" spans="2:22" ht="12.75" customHeight="1">
      <c r="B330" s="134"/>
      <c r="C330" s="138"/>
      <c r="D330" s="17" t="s">
        <v>4</v>
      </c>
      <c r="E330" s="31">
        <v>-12.9</v>
      </c>
      <c r="F330" s="32">
        <v>-5.7</v>
      </c>
      <c r="G330" s="13">
        <v>1.1</v>
      </c>
      <c r="H330" s="14">
        <v>6.8</v>
      </c>
      <c r="I330" s="34">
        <f aca="true" t="shared" si="65" ref="I330:O330">(I328/E328-1)*100</f>
        <v>5.029427501337613</v>
      </c>
      <c r="J330" s="14">
        <f>(J328/F328-1)*100</f>
        <v>-27.647058823529402</v>
      </c>
      <c r="K330" s="18">
        <f>(K328/G328-1)*100</f>
        <v>-24.771573604060915</v>
      </c>
      <c r="L330" s="18">
        <f>(L328/H328-1)*100</f>
        <v>-36.79761312779711</v>
      </c>
      <c r="M330" s="18">
        <f>(M328/I328-1)*100</f>
        <v>-35.914416709118704</v>
      </c>
      <c r="N330" s="18">
        <f t="shared" si="65"/>
        <v>-12.342941611234304</v>
      </c>
      <c r="O330" s="18">
        <f t="shared" si="65"/>
        <v>-21.592442645074218</v>
      </c>
      <c r="P330" s="18">
        <f>(P328/L328-1)*100</f>
        <v>-2.596380802517706</v>
      </c>
      <c r="Q330" s="20">
        <f>(Q328/M328-1)*100</f>
        <v>-4.046104928457872</v>
      </c>
      <c r="R330" s="98">
        <f>(R328/N328-1)*100</f>
        <v>-2.010961214165252</v>
      </c>
      <c r="S330" s="110"/>
      <c r="T330" s="110"/>
      <c r="U330" s="110"/>
      <c r="V330" s="76"/>
    </row>
    <row r="331" spans="2:22" ht="12.75">
      <c r="B331" s="134"/>
      <c r="C331" s="136" t="s">
        <v>2</v>
      </c>
      <c r="D331" s="48" t="s">
        <v>5</v>
      </c>
      <c r="E331" s="14">
        <v>151.5</v>
      </c>
      <c r="F331" s="14">
        <v>153.7</v>
      </c>
      <c r="G331" s="35">
        <v>162.5</v>
      </c>
      <c r="H331" s="35">
        <v>157.4</v>
      </c>
      <c r="I331" s="13">
        <v>128.2</v>
      </c>
      <c r="J331" s="35">
        <v>59.8</v>
      </c>
      <c r="K331" s="11">
        <v>89.4</v>
      </c>
      <c r="L331" s="11">
        <v>102.5</v>
      </c>
      <c r="M331" s="11">
        <v>112.6</v>
      </c>
      <c r="N331" s="11">
        <v>111.6</v>
      </c>
      <c r="O331" s="11">
        <v>105.4</v>
      </c>
      <c r="P331" s="11">
        <v>107.8</v>
      </c>
      <c r="Q331" s="15">
        <v>93.85</v>
      </c>
      <c r="R331" s="97">
        <v>100.442</v>
      </c>
      <c r="S331" s="15">
        <v>104.278</v>
      </c>
      <c r="T331" s="15">
        <v>80.885</v>
      </c>
      <c r="U331" s="114">
        <v>55.612</v>
      </c>
      <c r="V331" s="76"/>
    </row>
    <row r="332" spans="2:22" ht="12.75">
      <c r="B332" s="134"/>
      <c r="C332" s="137"/>
      <c r="D332" s="17" t="s">
        <v>6</v>
      </c>
      <c r="E332" s="14">
        <v>-0.5</v>
      </c>
      <c r="F332" s="13">
        <f aca="true" t="shared" si="66" ref="F332:Q332">(F331/E331-1)*100</f>
        <v>1.4521452145214386</v>
      </c>
      <c r="G332" s="13">
        <f t="shared" si="66"/>
        <v>5.725439167208846</v>
      </c>
      <c r="H332" s="14">
        <f t="shared" si="66"/>
        <v>-3.1384615384615344</v>
      </c>
      <c r="I332" s="12">
        <f t="shared" si="66"/>
        <v>-18.551461245235078</v>
      </c>
      <c r="J332" s="14">
        <f>(J331/I331-1)*100</f>
        <v>-53.35413416536661</v>
      </c>
      <c r="K332" s="11">
        <f t="shared" si="66"/>
        <v>49.49832775919734</v>
      </c>
      <c r="L332" s="11">
        <f t="shared" si="66"/>
        <v>14.65324384787472</v>
      </c>
      <c r="M332" s="11">
        <f t="shared" si="66"/>
        <v>9.853658536585353</v>
      </c>
      <c r="N332" s="11">
        <f t="shared" si="66"/>
        <v>-0.8880994671403242</v>
      </c>
      <c r="O332" s="11">
        <f t="shared" si="66"/>
        <v>-5.5555555555555465</v>
      </c>
      <c r="P332" s="11">
        <f>(P331/O331-1)*100</f>
        <v>2.2770398481973375</v>
      </c>
      <c r="Q332" s="15">
        <f t="shared" si="66"/>
        <v>-12.940630797773656</v>
      </c>
      <c r="R332" s="97">
        <f>(R331/Q331-1)*100</f>
        <v>7.0239744272775795</v>
      </c>
      <c r="S332" s="108"/>
      <c r="T332" s="15">
        <f>(T331/S331-1)*100</f>
        <v>-22.433303285448513</v>
      </c>
      <c r="U332" s="114">
        <f>(U331/T331-1)*100</f>
        <v>-31.2455955986895</v>
      </c>
      <c r="V332" s="76"/>
    </row>
    <row r="333" spans="2:22" ht="12.75">
      <c r="B333" s="134"/>
      <c r="C333" s="138"/>
      <c r="D333" s="17" t="s">
        <v>4</v>
      </c>
      <c r="E333" s="31">
        <v>-0.9</v>
      </c>
      <c r="F333" s="32">
        <v>-1</v>
      </c>
      <c r="G333" s="13">
        <v>6.2</v>
      </c>
      <c r="H333" s="14">
        <v>3.3</v>
      </c>
      <c r="I333" s="34">
        <f aca="true" t="shared" si="67" ref="I333:O333">(I331/E331-1)*100</f>
        <v>-15.379537953795385</v>
      </c>
      <c r="J333" s="14">
        <f>(J331/F331-1)*100</f>
        <v>-61.093038386467136</v>
      </c>
      <c r="K333" s="18">
        <f>(K331/G331-1)*100</f>
        <v>-44.98461538461538</v>
      </c>
      <c r="L333" s="18">
        <f>(L331/H331-1)*100</f>
        <v>-34.87928843710293</v>
      </c>
      <c r="M333" s="18">
        <f>(M331/I331-1)*100</f>
        <v>-12.168486739469575</v>
      </c>
      <c r="N333" s="18">
        <f t="shared" si="67"/>
        <v>86.62207357859532</v>
      </c>
      <c r="O333" s="18">
        <f t="shared" si="67"/>
        <v>17.897091722595082</v>
      </c>
      <c r="P333" s="18">
        <f>(P331/L331-1)*100</f>
        <v>5.170731707317078</v>
      </c>
      <c r="Q333" s="20">
        <f>(Q331/M331-1)*100</f>
        <v>-16.651865008880996</v>
      </c>
      <c r="R333" s="98">
        <f>(R331/N331-1)*100</f>
        <v>-9.998207885304666</v>
      </c>
      <c r="S333" s="110"/>
      <c r="T333" s="110"/>
      <c r="U333" s="110"/>
      <c r="V333" s="76"/>
    </row>
    <row r="334" spans="2:22" ht="12.75">
      <c r="B334" s="135"/>
      <c r="C334" s="49" t="s">
        <v>14</v>
      </c>
      <c r="D334" s="10" t="s">
        <v>13</v>
      </c>
      <c r="E334" s="16">
        <f aca="true" t="shared" si="68" ref="E334:P334">100*E331/E328</f>
        <v>81.05939004815409</v>
      </c>
      <c r="F334" s="22">
        <f t="shared" si="68"/>
        <v>82.19251336898395</v>
      </c>
      <c r="G334" s="22">
        <f t="shared" si="68"/>
        <v>82.48730964467005</v>
      </c>
      <c r="H334" s="16">
        <f t="shared" si="68"/>
        <v>78.269517652909</v>
      </c>
      <c r="I334" s="23">
        <f t="shared" si="68"/>
        <v>65.30820173204278</v>
      </c>
      <c r="J334" s="16">
        <f t="shared" si="68"/>
        <v>44.198078344419805</v>
      </c>
      <c r="K334" s="15">
        <f t="shared" si="68"/>
        <v>60.32388663967612</v>
      </c>
      <c r="L334" s="15">
        <f t="shared" si="68"/>
        <v>80.64516129032259</v>
      </c>
      <c r="M334" s="15">
        <f t="shared" si="68"/>
        <v>89.50715421303657</v>
      </c>
      <c r="N334" s="15">
        <f t="shared" si="68"/>
        <v>94.09780775716695</v>
      </c>
      <c r="O334" s="15">
        <f t="shared" si="68"/>
        <v>90.70567986230637</v>
      </c>
      <c r="P334" s="15">
        <f t="shared" si="68"/>
        <v>87.07592891760905</v>
      </c>
      <c r="Q334" s="15">
        <f>100*Q331/Q328</f>
        <v>77.74832242564825</v>
      </c>
      <c r="R334" s="97">
        <f>100*R331/R328</f>
        <v>86.42774168566879</v>
      </c>
      <c r="S334" s="15">
        <f>100*S331/S328</f>
        <v>86.08412102200025</v>
      </c>
      <c r="T334" s="15">
        <f>100*T331/T328</f>
        <v>73.6228427874463</v>
      </c>
      <c r="U334" s="114">
        <f>100*U331/U328</f>
        <v>51.09659398917647</v>
      </c>
      <c r="V334" s="76"/>
    </row>
    <row r="335" spans="2:22" ht="12.75" customHeight="1">
      <c r="B335" s="53"/>
      <c r="C335" s="54"/>
      <c r="D335" s="55"/>
      <c r="E335" s="56"/>
      <c r="F335" s="56"/>
      <c r="G335" s="56"/>
      <c r="H335" s="56"/>
      <c r="I335" s="56"/>
      <c r="J335" s="56"/>
      <c r="K335" s="56"/>
      <c r="L335" s="56"/>
      <c r="M335" s="56"/>
      <c r="N335" s="57"/>
      <c r="O335" s="7"/>
      <c r="P335" s="7"/>
      <c r="Q335" s="37"/>
      <c r="R335" s="57"/>
      <c r="S335" s="82"/>
      <c r="T335" s="74"/>
      <c r="U335" s="74"/>
      <c r="V335" s="76"/>
    </row>
    <row r="336" spans="2:22" ht="12.75" customHeight="1">
      <c r="B336" s="53"/>
      <c r="C336" s="54"/>
      <c r="D336" s="24"/>
      <c r="E336" s="7"/>
      <c r="F336" s="7"/>
      <c r="G336" s="7"/>
      <c r="H336" s="7"/>
      <c r="I336" s="7"/>
      <c r="J336" s="7"/>
      <c r="K336" s="7"/>
      <c r="L336" s="7"/>
      <c r="M336" s="7"/>
      <c r="N336" s="37"/>
      <c r="O336" s="7"/>
      <c r="P336" s="7"/>
      <c r="Q336" s="37"/>
      <c r="R336" s="37"/>
      <c r="S336" s="82"/>
      <c r="T336" s="74"/>
      <c r="U336" s="74"/>
      <c r="V336" s="76"/>
    </row>
    <row r="337" spans="2:22" ht="12.75">
      <c r="B337" s="53"/>
      <c r="C337" s="59"/>
      <c r="D337" s="24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38"/>
      <c r="R337" s="38"/>
      <c r="T337" s="75"/>
      <c r="U337" s="75"/>
      <c r="V337" s="76"/>
    </row>
    <row r="338" spans="2:22" ht="12.75">
      <c r="B338" s="53"/>
      <c r="C338" s="59"/>
      <c r="D338" s="24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38"/>
      <c r="R338" s="38"/>
      <c r="T338" s="75"/>
      <c r="U338" s="75"/>
      <c r="V338" s="76"/>
    </row>
    <row r="339" spans="2:22" ht="12.75">
      <c r="B339" s="53"/>
      <c r="C339" s="60"/>
      <c r="D339" s="24"/>
      <c r="E339" s="7"/>
      <c r="F339" s="7"/>
      <c r="G339" s="7"/>
      <c r="H339" s="37"/>
      <c r="I339" s="37"/>
      <c r="J339" s="37"/>
      <c r="K339" s="37"/>
      <c r="L339" s="37"/>
      <c r="M339" s="37"/>
      <c r="N339" s="37"/>
      <c r="O339" s="37"/>
      <c r="P339" s="37"/>
      <c r="Q339" s="38"/>
      <c r="R339" s="38"/>
      <c r="T339" s="75"/>
      <c r="U339" s="75"/>
      <c r="V339" s="76"/>
    </row>
    <row r="340" spans="2:22" ht="12.75">
      <c r="B340" s="53"/>
      <c r="C340" s="54"/>
      <c r="D340" s="24"/>
      <c r="E340" s="7"/>
      <c r="F340" s="7"/>
      <c r="G340" s="7"/>
      <c r="H340" s="7"/>
      <c r="I340" s="7"/>
      <c r="J340" s="7"/>
      <c r="K340" s="7"/>
      <c r="L340" s="7"/>
      <c r="M340" s="7"/>
      <c r="N340" s="37"/>
      <c r="O340" s="7"/>
      <c r="P340" s="7"/>
      <c r="Q340" s="38"/>
      <c r="R340" s="38"/>
      <c r="T340" s="75"/>
      <c r="U340" s="75"/>
      <c r="V340" s="76"/>
    </row>
    <row r="341" spans="3:22" ht="12.75">
      <c r="C341" s="59"/>
      <c r="E341" s="61"/>
      <c r="F341" s="61"/>
      <c r="G341" s="61"/>
      <c r="H341" s="61"/>
      <c r="I341" s="61"/>
      <c r="O341" s="62"/>
      <c r="P341" s="63"/>
      <c r="Q341" s="38"/>
      <c r="R341" s="38"/>
      <c r="T341" s="75"/>
      <c r="U341" s="75"/>
      <c r="V341" s="76"/>
    </row>
    <row r="342" spans="3:22" ht="4.5" customHeight="1">
      <c r="C342" s="59"/>
      <c r="D342" s="64"/>
      <c r="E342" s="61"/>
      <c r="F342" s="61"/>
      <c r="G342" s="61"/>
      <c r="H342" s="61"/>
      <c r="I342" s="61"/>
      <c r="J342" s="61"/>
      <c r="K342" s="61"/>
      <c r="L342" s="61"/>
      <c r="M342" s="61"/>
      <c r="N342" s="62"/>
      <c r="O342" s="62"/>
      <c r="P342" s="63"/>
      <c r="Q342" s="38"/>
      <c r="R342" s="38"/>
      <c r="T342" s="75"/>
      <c r="U342" s="75"/>
      <c r="V342" s="76"/>
    </row>
    <row r="343" spans="17:22" ht="12.75">
      <c r="Q343" s="38"/>
      <c r="R343" s="38"/>
      <c r="T343" s="75"/>
      <c r="U343" s="75"/>
      <c r="V343" s="76"/>
    </row>
    <row r="344" spans="17:22" ht="12.75">
      <c r="Q344" s="38"/>
      <c r="R344" s="38"/>
      <c r="T344" s="75"/>
      <c r="U344" s="75"/>
      <c r="V344" s="76"/>
    </row>
    <row r="345" spans="17:22" ht="12.75">
      <c r="Q345" s="38"/>
      <c r="R345" s="38"/>
      <c r="T345" s="75"/>
      <c r="U345" s="75"/>
      <c r="V345" s="76"/>
    </row>
    <row r="346" spans="17:22" ht="12.75">
      <c r="Q346" s="38"/>
      <c r="R346" s="38"/>
      <c r="T346" s="75"/>
      <c r="U346" s="75"/>
      <c r="V346" s="76"/>
    </row>
    <row r="347" spans="17:22" ht="12.75">
      <c r="Q347" s="38"/>
      <c r="R347" s="38"/>
      <c r="T347" s="75"/>
      <c r="U347" s="75"/>
      <c r="V347" s="76"/>
    </row>
    <row r="348" spans="17:22" ht="22.5" customHeight="1">
      <c r="Q348" s="38"/>
      <c r="R348" s="38"/>
      <c r="T348" s="75"/>
      <c r="U348" s="75"/>
      <c r="V348" s="76"/>
    </row>
    <row r="349" spans="4:22" ht="20.25">
      <c r="D349" s="1"/>
      <c r="G349" s="3"/>
      <c r="H349" s="4"/>
      <c r="Q349" s="38"/>
      <c r="R349" s="38"/>
      <c r="T349" s="75"/>
      <c r="U349" s="75"/>
      <c r="V349" s="76"/>
    </row>
    <row r="350" spans="17:22" ht="56.25" customHeight="1">
      <c r="Q350" s="38"/>
      <c r="R350" s="38"/>
      <c r="T350" s="75"/>
      <c r="U350" s="75"/>
      <c r="V350" s="76"/>
    </row>
    <row r="351" spans="1:22" ht="42.75" customHeight="1">
      <c r="A351" s="90"/>
      <c r="B351" s="130" t="s">
        <v>77</v>
      </c>
      <c r="C351" s="130"/>
      <c r="D351" s="130"/>
      <c r="E351" s="130"/>
      <c r="F351" s="130"/>
      <c r="G351" s="130"/>
      <c r="H351" s="130"/>
      <c r="I351" s="130"/>
      <c r="J351" s="130"/>
      <c r="K351" s="130"/>
      <c r="L351" s="130"/>
      <c r="M351" s="130"/>
      <c r="N351" s="130"/>
      <c r="O351" s="130"/>
      <c r="P351" s="130"/>
      <c r="Q351" s="130"/>
      <c r="R351" s="130"/>
      <c r="S351" s="130"/>
      <c r="T351" s="130"/>
      <c r="U351" s="90"/>
      <c r="V351" s="90"/>
    </row>
    <row r="352" spans="17:22" ht="12.75">
      <c r="Q352" s="38"/>
      <c r="R352" s="38"/>
      <c r="T352" s="75"/>
      <c r="U352" s="75"/>
      <c r="V352" s="76"/>
    </row>
    <row r="353" spans="17:22" ht="12.75">
      <c r="Q353" s="38"/>
      <c r="R353" s="38"/>
      <c r="T353" s="75"/>
      <c r="U353" s="75"/>
      <c r="V353" s="76"/>
    </row>
    <row r="354" spans="17:22" ht="12.75">
      <c r="Q354" s="38"/>
      <c r="R354" s="38"/>
      <c r="T354" s="75"/>
      <c r="U354" s="75"/>
      <c r="V354" s="76"/>
    </row>
    <row r="355" spans="17:22" ht="12.75">
      <c r="Q355" s="38"/>
      <c r="R355" s="38"/>
      <c r="T355" s="75"/>
      <c r="U355" s="75"/>
      <c r="V355" s="76"/>
    </row>
    <row r="356" spans="17:22" ht="12.75">
      <c r="Q356" s="38"/>
      <c r="R356" s="38"/>
      <c r="T356" s="75"/>
      <c r="U356" s="75"/>
      <c r="V356" s="76"/>
    </row>
    <row r="357" spans="17:22" ht="12.75">
      <c r="Q357" s="38"/>
      <c r="R357" s="38"/>
      <c r="T357" s="75"/>
      <c r="U357" s="75"/>
      <c r="V357" s="76"/>
    </row>
    <row r="358" spans="17:22" ht="12.75">
      <c r="Q358" s="38"/>
      <c r="R358" s="38"/>
      <c r="T358" s="75"/>
      <c r="U358" s="75"/>
      <c r="V358" s="76"/>
    </row>
    <row r="359" spans="17:22" ht="12.75">
      <c r="Q359" s="38"/>
      <c r="R359" s="38"/>
      <c r="T359" s="75"/>
      <c r="U359" s="75"/>
      <c r="V359" s="76"/>
    </row>
    <row r="360" spans="17:22" ht="12.75">
      <c r="Q360" s="38"/>
      <c r="R360" s="38"/>
      <c r="T360" s="75"/>
      <c r="U360" s="75"/>
      <c r="V360" s="76"/>
    </row>
    <row r="361" spans="17:22" ht="12.75">
      <c r="Q361" s="38"/>
      <c r="R361" s="38"/>
      <c r="T361" s="75"/>
      <c r="U361" s="75"/>
      <c r="V361" s="76"/>
    </row>
    <row r="362" spans="17:22" ht="12.75">
      <c r="Q362" s="38"/>
      <c r="R362" s="38"/>
      <c r="T362" s="75"/>
      <c r="U362" s="75"/>
      <c r="V362" s="76"/>
    </row>
    <row r="363" spans="17:22" ht="12.75">
      <c r="Q363" s="38"/>
      <c r="R363" s="38"/>
      <c r="T363" s="75"/>
      <c r="U363" s="75"/>
      <c r="V363" s="76"/>
    </row>
    <row r="364" spans="17:22" ht="12.75">
      <c r="Q364" s="38"/>
      <c r="R364" s="38"/>
      <c r="T364" s="75"/>
      <c r="U364" s="75"/>
      <c r="V364" s="76"/>
    </row>
    <row r="365" spans="17:22" ht="12.75">
      <c r="Q365" s="38"/>
      <c r="R365" s="38"/>
      <c r="T365" s="75"/>
      <c r="U365" s="75"/>
      <c r="V365" s="76"/>
    </row>
    <row r="366" spans="17:22" ht="12.75">
      <c r="Q366" s="38"/>
      <c r="R366" s="38"/>
      <c r="T366" s="75"/>
      <c r="U366" s="75"/>
      <c r="V366" s="76"/>
    </row>
    <row r="367" spans="17:22" ht="12.75">
      <c r="Q367" s="38"/>
      <c r="R367" s="38"/>
      <c r="T367" s="75"/>
      <c r="U367" s="75"/>
      <c r="V367" s="76"/>
    </row>
    <row r="368" spans="17:22" ht="12.75">
      <c r="Q368" s="38"/>
      <c r="R368" s="38"/>
      <c r="T368" s="75"/>
      <c r="U368" s="75"/>
      <c r="V368" s="76"/>
    </row>
    <row r="369" spans="17:22" ht="12.75">
      <c r="Q369" s="38"/>
      <c r="R369" s="38"/>
      <c r="T369" s="75"/>
      <c r="U369" s="75"/>
      <c r="V369" s="76"/>
    </row>
    <row r="370" spans="17:22" ht="12.75">
      <c r="Q370" s="38"/>
      <c r="R370" s="38"/>
      <c r="T370" s="75"/>
      <c r="U370" s="75"/>
      <c r="V370" s="76"/>
    </row>
    <row r="371" spans="5:22" ht="12.75"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38"/>
      <c r="R371" s="38"/>
      <c r="T371" s="75"/>
      <c r="U371" s="75"/>
      <c r="V371" s="76"/>
    </row>
    <row r="372" spans="5:22" ht="12.75"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38"/>
      <c r="R372" s="38"/>
      <c r="T372" s="75"/>
      <c r="U372" s="75"/>
      <c r="V372" s="76"/>
    </row>
    <row r="373" spans="5:22" ht="12.75">
      <c r="E373" s="6"/>
      <c r="G373" s="6"/>
      <c r="I373" s="6"/>
      <c r="K373" s="6"/>
      <c r="L373" s="6"/>
      <c r="M373" s="6"/>
      <c r="N373" s="6"/>
      <c r="O373" s="6"/>
      <c r="P373" s="6"/>
      <c r="Q373" s="38"/>
      <c r="R373" s="38"/>
      <c r="T373" s="75"/>
      <c r="U373" s="75"/>
      <c r="V373" s="76"/>
    </row>
    <row r="374" spans="5:22" ht="12.75">
      <c r="E374" s="6"/>
      <c r="G374" s="6"/>
      <c r="I374" s="6"/>
      <c r="K374" s="6"/>
      <c r="L374" s="6"/>
      <c r="M374" s="6"/>
      <c r="N374" s="6"/>
      <c r="O374" s="6"/>
      <c r="P374" s="6"/>
      <c r="Q374" s="38"/>
      <c r="R374" s="38"/>
      <c r="T374" s="75"/>
      <c r="U374" s="75"/>
      <c r="V374" s="76"/>
    </row>
    <row r="375" spans="5:22" ht="12.75">
      <c r="E375" s="6"/>
      <c r="G375" s="6"/>
      <c r="I375" s="6"/>
      <c r="K375" s="6"/>
      <c r="L375" s="6"/>
      <c r="M375" s="6"/>
      <c r="N375" s="6"/>
      <c r="O375" s="6"/>
      <c r="P375" s="6"/>
      <c r="Q375" s="38"/>
      <c r="R375" s="38"/>
      <c r="T375" s="75"/>
      <c r="U375" s="75"/>
      <c r="V375" s="76"/>
    </row>
    <row r="376" spans="5:22" ht="12.75">
      <c r="E376" s="6"/>
      <c r="G376" s="6"/>
      <c r="I376" s="6"/>
      <c r="K376" s="6"/>
      <c r="L376" s="6"/>
      <c r="M376" s="6"/>
      <c r="N376" s="6"/>
      <c r="O376" s="6"/>
      <c r="P376" s="6"/>
      <c r="Q376" s="38"/>
      <c r="R376" s="38"/>
      <c r="T376" s="75"/>
      <c r="U376" s="75"/>
      <c r="V376" s="76"/>
    </row>
    <row r="377" spans="5:22" ht="12.75">
      <c r="E377" s="6"/>
      <c r="G377" s="6"/>
      <c r="I377" s="6"/>
      <c r="K377" s="6"/>
      <c r="L377" s="6"/>
      <c r="M377" s="6"/>
      <c r="N377" s="6"/>
      <c r="O377" s="6"/>
      <c r="P377" s="6"/>
      <c r="Q377" s="38"/>
      <c r="R377" s="38"/>
      <c r="T377" s="75"/>
      <c r="U377" s="75"/>
      <c r="V377" s="76"/>
    </row>
    <row r="378" spans="5:22" ht="12.75">
      <c r="E378" s="6"/>
      <c r="G378" s="6"/>
      <c r="I378" s="6"/>
      <c r="K378" s="6"/>
      <c r="L378" s="6"/>
      <c r="M378" s="6"/>
      <c r="N378" s="6"/>
      <c r="O378" s="6"/>
      <c r="P378" s="6"/>
      <c r="Q378" s="38"/>
      <c r="R378" s="38"/>
      <c r="T378" s="75"/>
      <c r="U378" s="75"/>
      <c r="V378" s="76"/>
    </row>
    <row r="379" spans="5:22" ht="12.75">
      <c r="E379" s="6"/>
      <c r="G379" s="6"/>
      <c r="I379" s="6"/>
      <c r="K379" s="6"/>
      <c r="L379" s="6"/>
      <c r="M379" s="6"/>
      <c r="N379" s="6"/>
      <c r="O379" s="6"/>
      <c r="P379" s="6"/>
      <c r="Q379" s="38"/>
      <c r="R379" s="38"/>
      <c r="T379" s="75"/>
      <c r="U379" s="75"/>
      <c r="V379" s="76"/>
    </row>
    <row r="380" spans="5:22" ht="12.75">
      <c r="E380" s="6"/>
      <c r="G380" s="6"/>
      <c r="I380" s="6"/>
      <c r="K380" s="6"/>
      <c r="L380" s="6"/>
      <c r="M380" s="6"/>
      <c r="N380" s="6"/>
      <c r="O380" s="6"/>
      <c r="P380" s="6"/>
      <c r="Q380" s="38"/>
      <c r="R380" s="38"/>
      <c r="T380" s="75"/>
      <c r="U380" s="75"/>
      <c r="V380" s="76"/>
    </row>
    <row r="381" spans="5:22" ht="12.75">
      <c r="E381" s="6"/>
      <c r="G381" s="6"/>
      <c r="I381" s="6"/>
      <c r="K381" s="6"/>
      <c r="L381" s="6"/>
      <c r="M381" s="6"/>
      <c r="N381" s="6"/>
      <c r="O381" s="6"/>
      <c r="P381" s="6"/>
      <c r="Q381" s="38"/>
      <c r="R381" s="38"/>
      <c r="T381" s="75"/>
      <c r="U381" s="75"/>
      <c r="V381" s="76"/>
    </row>
    <row r="382" spans="5:22" ht="12.75">
      <c r="E382" s="6"/>
      <c r="G382" s="6"/>
      <c r="I382" s="6"/>
      <c r="K382" s="6"/>
      <c r="L382" s="6"/>
      <c r="M382" s="6"/>
      <c r="N382" s="6"/>
      <c r="O382" s="6"/>
      <c r="P382" s="6"/>
      <c r="Q382" s="38"/>
      <c r="R382" s="38"/>
      <c r="T382" s="75"/>
      <c r="U382" s="75"/>
      <c r="V382" s="76"/>
    </row>
    <row r="383" spans="5:22" ht="12.75">
      <c r="E383" s="6"/>
      <c r="G383" s="6"/>
      <c r="I383" s="6"/>
      <c r="K383" s="6"/>
      <c r="L383" s="6"/>
      <c r="M383" s="6"/>
      <c r="N383" s="6"/>
      <c r="O383" s="6"/>
      <c r="P383" s="6"/>
      <c r="Q383" s="38"/>
      <c r="R383" s="38"/>
      <c r="T383" s="75"/>
      <c r="U383" s="75"/>
      <c r="V383" s="76"/>
    </row>
    <row r="384" spans="5:22" ht="12.75">
      <c r="E384" s="6"/>
      <c r="G384" s="6"/>
      <c r="I384" s="6"/>
      <c r="K384" s="6"/>
      <c r="L384" s="6"/>
      <c r="M384" s="6"/>
      <c r="N384" s="6"/>
      <c r="O384" s="6"/>
      <c r="P384" s="6"/>
      <c r="Q384" s="38"/>
      <c r="R384" s="38"/>
      <c r="T384" s="75"/>
      <c r="U384" s="75"/>
      <c r="V384" s="76"/>
    </row>
    <row r="385" spans="5:22" ht="12.75">
      <c r="E385" s="6"/>
      <c r="G385" s="6"/>
      <c r="I385" s="6"/>
      <c r="K385" s="6"/>
      <c r="L385" s="6"/>
      <c r="M385" s="6"/>
      <c r="N385" s="6"/>
      <c r="O385" s="6"/>
      <c r="P385" s="6"/>
      <c r="Q385" s="38"/>
      <c r="R385" s="38"/>
      <c r="T385" s="75"/>
      <c r="U385" s="75"/>
      <c r="V385" s="76"/>
    </row>
    <row r="386" spans="5:22" ht="12.75">
      <c r="E386" s="6"/>
      <c r="G386" s="6"/>
      <c r="I386" s="6"/>
      <c r="K386" s="6"/>
      <c r="L386" s="6"/>
      <c r="M386" s="6"/>
      <c r="N386" s="6"/>
      <c r="O386" s="6"/>
      <c r="P386" s="6"/>
      <c r="Q386" s="38"/>
      <c r="R386" s="38"/>
      <c r="T386" s="75"/>
      <c r="U386" s="75"/>
      <c r="V386" s="76"/>
    </row>
    <row r="387" spans="5:22" ht="12.75">
      <c r="E387" s="6"/>
      <c r="G387" s="6"/>
      <c r="I387" s="6"/>
      <c r="K387" s="6"/>
      <c r="L387" s="6"/>
      <c r="M387" s="6"/>
      <c r="N387" s="6"/>
      <c r="O387" s="6"/>
      <c r="P387" s="6"/>
      <c r="Q387" s="38"/>
      <c r="R387" s="38"/>
      <c r="T387" s="75"/>
      <c r="U387" s="75"/>
      <c r="V387" s="76"/>
    </row>
    <row r="388" spans="5:22" ht="12.75">
      <c r="E388" s="6"/>
      <c r="G388" s="6"/>
      <c r="I388" s="6"/>
      <c r="K388" s="6"/>
      <c r="L388" s="6"/>
      <c r="M388" s="6"/>
      <c r="N388" s="6"/>
      <c r="O388" s="6"/>
      <c r="P388" s="6"/>
      <c r="Q388" s="38"/>
      <c r="R388" s="38"/>
      <c r="T388" s="75"/>
      <c r="U388" s="75"/>
      <c r="V388" s="76"/>
    </row>
    <row r="389" spans="5:22" ht="12.75">
      <c r="E389" s="6"/>
      <c r="G389" s="6"/>
      <c r="I389" s="6"/>
      <c r="K389" s="6"/>
      <c r="L389" s="6"/>
      <c r="M389" s="6"/>
      <c r="N389" s="6"/>
      <c r="O389" s="6"/>
      <c r="P389" s="6"/>
      <c r="Q389" s="38"/>
      <c r="R389" s="38"/>
      <c r="T389" s="75"/>
      <c r="U389" s="75"/>
      <c r="V389" s="76"/>
    </row>
    <row r="390" spans="5:22" ht="12.75">
      <c r="E390" s="6"/>
      <c r="G390" s="6"/>
      <c r="I390" s="6"/>
      <c r="K390" s="6"/>
      <c r="L390" s="6"/>
      <c r="M390" s="6"/>
      <c r="N390" s="6"/>
      <c r="O390" s="6"/>
      <c r="P390" s="6"/>
      <c r="Q390" s="38"/>
      <c r="R390" s="38"/>
      <c r="T390" s="75"/>
      <c r="U390" s="75"/>
      <c r="V390" s="76"/>
    </row>
    <row r="391" spans="5:22" ht="12.75">
      <c r="E391" s="6"/>
      <c r="G391" s="6"/>
      <c r="I391" s="6"/>
      <c r="K391" s="6"/>
      <c r="L391" s="6"/>
      <c r="M391" s="6"/>
      <c r="N391" s="6"/>
      <c r="O391" s="6"/>
      <c r="P391" s="6"/>
      <c r="Q391" s="38"/>
      <c r="R391" s="38"/>
      <c r="T391" s="75"/>
      <c r="U391" s="75"/>
      <c r="V391" s="76"/>
    </row>
    <row r="392" spans="5:22" ht="12.75">
      <c r="E392" s="6"/>
      <c r="G392" s="6"/>
      <c r="I392" s="6"/>
      <c r="K392" s="6"/>
      <c r="L392" s="6"/>
      <c r="M392" s="6"/>
      <c r="N392" s="6"/>
      <c r="O392" s="6"/>
      <c r="P392" s="6"/>
      <c r="Q392" s="38"/>
      <c r="R392" s="38"/>
      <c r="T392" s="75"/>
      <c r="U392" s="75"/>
      <c r="V392" s="76"/>
    </row>
    <row r="393" spans="5:22" ht="25.5" customHeight="1">
      <c r="E393" s="6"/>
      <c r="G393" s="6"/>
      <c r="I393" s="6"/>
      <c r="K393" s="6"/>
      <c r="L393" s="6"/>
      <c r="M393" s="6"/>
      <c r="N393" s="6"/>
      <c r="O393" s="6"/>
      <c r="P393" s="6"/>
      <c r="Q393" s="38"/>
      <c r="R393" s="38"/>
      <c r="T393" s="75"/>
      <c r="U393" s="75"/>
      <c r="V393" s="76"/>
    </row>
    <row r="394" spans="5:22" ht="25.5">
      <c r="E394" s="8" t="s">
        <v>30</v>
      </c>
      <c r="F394" s="8" t="s">
        <v>31</v>
      </c>
      <c r="G394" s="9" t="s">
        <v>32</v>
      </c>
      <c r="H394" s="8" t="s">
        <v>33</v>
      </c>
      <c r="I394" s="9" t="s">
        <v>34</v>
      </c>
      <c r="J394" s="9" t="s">
        <v>35</v>
      </c>
      <c r="K394" s="9" t="s">
        <v>36</v>
      </c>
      <c r="L394" s="9" t="s">
        <v>37</v>
      </c>
      <c r="M394" s="8" t="s">
        <v>40</v>
      </c>
      <c r="N394" s="9" t="s">
        <v>44</v>
      </c>
      <c r="O394" s="8" t="s">
        <v>45</v>
      </c>
      <c r="P394" s="8" t="s">
        <v>46</v>
      </c>
      <c r="Q394" s="9" t="s">
        <v>49</v>
      </c>
      <c r="R394" s="99" t="s">
        <v>50</v>
      </c>
      <c r="S394" s="109" t="s">
        <v>51</v>
      </c>
      <c r="T394" s="8" t="s">
        <v>47</v>
      </c>
      <c r="U394" s="113" t="s">
        <v>48</v>
      </c>
      <c r="V394" s="76"/>
    </row>
    <row r="395" spans="2:22" ht="12.75">
      <c r="B395" s="148" t="s">
        <v>18</v>
      </c>
      <c r="C395" s="136" t="s">
        <v>1</v>
      </c>
      <c r="D395" s="52" t="s">
        <v>3</v>
      </c>
      <c r="E395" s="15">
        <f aca="true" t="shared" si="69" ref="E395:T395">E319-E406-E415</f>
        <v>294.22500000000014</v>
      </c>
      <c r="F395" s="23">
        <f t="shared" si="69"/>
        <v>281.1749999999997</v>
      </c>
      <c r="G395" s="16">
        <f t="shared" si="69"/>
        <v>295.64999999999975</v>
      </c>
      <c r="H395" s="23">
        <f t="shared" si="69"/>
        <v>279.42499999999995</v>
      </c>
      <c r="I395" s="22">
        <f t="shared" si="69"/>
        <v>268.07500000000016</v>
      </c>
      <c r="J395" s="22">
        <f t="shared" si="69"/>
        <v>234.79999999999984</v>
      </c>
      <c r="K395" s="22">
        <f t="shared" si="69"/>
        <v>252.2499999999999</v>
      </c>
      <c r="L395" s="16">
        <f t="shared" si="69"/>
        <v>188.1249999999999</v>
      </c>
      <c r="M395" s="23">
        <f t="shared" si="69"/>
        <v>183.8499999999999</v>
      </c>
      <c r="N395" s="16">
        <f t="shared" si="69"/>
        <v>162.75000000000023</v>
      </c>
      <c r="O395" s="15">
        <f t="shared" si="69"/>
        <v>92.90000000000032</v>
      </c>
      <c r="P395" s="23">
        <f t="shared" si="69"/>
        <v>90.17500000000041</v>
      </c>
      <c r="Q395" s="84">
        <f t="shared" si="69"/>
        <v>138.46399999999994</v>
      </c>
      <c r="R395" s="97">
        <f t="shared" si="69"/>
        <v>131.8035000000002</v>
      </c>
      <c r="S395" s="15">
        <f t="shared" si="69"/>
        <v>131.5452499999999</v>
      </c>
      <c r="T395" s="15">
        <f t="shared" si="69"/>
        <v>126.60275000000001</v>
      </c>
      <c r="U395" s="114">
        <f>U319-U406-U415</f>
        <v>130.37524999999982</v>
      </c>
      <c r="V395" s="76"/>
    </row>
    <row r="396" spans="2:22" ht="12.75">
      <c r="B396" s="146"/>
      <c r="C396" s="139"/>
      <c r="D396" s="47" t="s">
        <v>6</v>
      </c>
      <c r="E396" s="11">
        <v>-10</v>
      </c>
      <c r="F396" s="12">
        <f aca="true" t="shared" si="70" ref="F396:Q396">(F395/E395-1)*100</f>
        <v>-4.435381085903778</v>
      </c>
      <c r="G396" s="14">
        <f t="shared" si="70"/>
        <v>5.148039477193933</v>
      </c>
      <c r="H396" s="12">
        <f t="shared" si="70"/>
        <v>-5.48790799932346</v>
      </c>
      <c r="I396" s="13">
        <f t="shared" si="70"/>
        <v>-4.061912856759342</v>
      </c>
      <c r="J396" s="13">
        <f>(J395/I395-1)*100</f>
        <v>-12.412571108831594</v>
      </c>
      <c r="K396" s="14">
        <f t="shared" si="70"/>
        <v>7.431856899488953</v>
      </c>
      <c r="L396" s="33">
        <f t="shared" si="70"/>
        <v>-25.42120911793856</v>
      </c>
      <c r="M396" s="12">
        <f t="shared" si="70"/>
        <v>-2.2724252491694297</v>
      </c>
      <c r="N396" s="14">
        <f t="shared" si="70"/>
        <v>-11.476747348381666</v>
      </c>
      <c r="O396" s="11">
        <f t="shared" si="70"/>
        <v>-42.91858678955441</v>
      </c>
      <c r="P396" s="12">
        <f>(P395/O395-1)*100</f>
        <v>-2.933261571582235</v>
      </c>
      <c r="Q396" s="85">
        <f t="shared" si="70"/>
        <v>53.55031882450714</v>
      </c>
      <c r="R396" s="97">
        <f>(R395/Q395-1)*100</f>
        <v>-4.810275595100332</v>
      </c>
      <c r="S396" s="108"/>
      <c r="T396" s="15">
        <f>(T395/S395-1)*100</f>
        <v>-3.7572622348582607</v>
      </c>
      <c r="U396" s="114">
        <f>(U395/T395-1)*100</f>
        <v>2.97979309296188</v>
      </c>
      <c r="V396" s="76"/>
    </row>
    <row r="397" spans="2:22" ht="12.75">
      <c r="B397" s="146"/>
      <c r="C397" s="140"/>
      <c r="D397" s="17" t="s">
        <v>4</v>
      </c>
      <c r="E397" s="11">
        <v>61</v>
      </c>
      <c r="F397" s="56">
        <v>-7.3</v>
      </c>
      <c r="G397" s="14">
        <v>-9.4</v>
      </c>
      <c r="H397" s="12">
        <v>-14.5</v>
      </c>
      <c r="I397" s="13">
        <f aca="true" t="shared" si="71" ref="I397:O397">(I395/E395-1)*100</f>
        <v>-8.887755969071275</v>
      </c>
      <c r="J397" s="13">
        <f>(J395/F395-1)*100</f>
        <v>-16.493287098781874</v>
      </c>
      <c r="K397" s="13">
        <f>(K395/G395-1)*100</f>
        <v>-14.679519702350719</v>
      </c>
      <c r="L397" s="14">
        <f>(L395/H395-1)*100</f>
        <v>-32.67424174644362</v>
      </c>
      <c r="M397" s="12">
        <f>(M395/I395-1)*100</f>
        <v>-31.418446330318083</v>
      </c>
      <c r="N397" s="14">
        <f t="shared" si="71"/>
        <v>-30.685689948892538</v>
      </c>
      <c r="O397" s="11">
        <f t="shared" si="71"/>
        <v>-63.17145688800778</v>
      </c>
      <c r="P397" s="12">
        <f>(P395/L395-1)*100</f>
        <v>-52.06644518272401</v>
      </c>
      <c r="Q397" s="85">
        <f>(Q395/M395-1)*100</f>
        <v>-24.686429154201793</v>
      </c>
      <c r="R397" s="97">
        <f>(R395/N395-1)*100</f>
        <v>-19.01474654377878</v>
      </c>
      <c r="S397" s="108"/>
      <c r="T397" s="108"/>
      <c r="U397" s="108"/>
      <c r="V397" s="76"/>
    </row>
    <row r="398" spans="2:22" ht="12.75">
      <c r="B398" s="146"/>
      <c r="C398" s="136" t="s">
        <v>2</v>
      </c>
      <c r="D398" s="17" t="s">
        <v>5</v>
      </c>
      <c r="E398" s="23">
        <f aca="true" t="shared" si="72" ref="E398:T398">E322-E409-E419</f>
        <v>225.04999999999973</v>
      </c>
      <c r="F398" s="22">
        <f t="shared" si="72"/>
        <v>232.5000000000001</v>
      </c>
      <c r="G398" s="16">
        <f t="shared" si="72"/>
        <v>224.27499999999998</v>
      </c>
      <c r="H398" s="23">
        <f t="shared" si="72"/>
        <v>179.67499999999984</v>
      </c>
      <c r="I398" s="22">
        <f t="shared" si="72"/>
        <v>139.2249999999999</v>
      </c>
      <c r="J398" s="22">
        <f t="shared" si="72"/>
        <v>78.32500000000005</v>
      </c>
      <c r="K398" s="16">
        <f t="shared" si="72"/>
        <v>113.82499999999993</v>
      </c>
      <c r="L398" s="20">
        <f t="shared" si="72"/>
        <v>119.875</v>
      </c>
      <c r="M398" s="23">
        <f t="shared" si="72"/>
        <v>128.32500000000027</v>
      </c>
      <c r="N398" s="16">
        <f t="shared" si="72"/>
        <v>126.40000000000009</v>
      </c>
      <c r="O398" s="15">
        <f t="shared" si="72"/>
        <v>66.27500000000009</v>
      </c>
      <c r="P398" s="23">
        <f t="shared" si="72"/>
        <v>62.424999999999955</v>
      </c>
      <c r="Q398" s="84">
        <f t="shared" si="72"/>
        <v>104.93125000000009</v>
      </c>
      <c r="R398" s="97">
        <f t="shared" si="72"/>
        <v>118.8264999999999</v>
      </c>
      <c r="S398" s="15">
        <f t="shared" si="72"/>
        <v>99.05150000000003</v>
      </c>
      <c r="T398" s="15">
        <f t="shared" si="72"/>
        <v>101.26499999999987</v>
      </c>
      <c r="U398" s="114">
        <f>U322-U409-U419</f>
        <v>79.10175000000027</v>
      </c>
      <c r="V398" s="76"/>
    </row>
    <row r="399" spans="2:22" ht="12.75">
      <c r="B399" s="146"/>
      <c r="C399" s="139"/>
      <c r="D399" s="17" t="s">
        <v>6</v>
      </c>
      <c r="E399" s="11">
        <v>-14.5</v>
      </c>
      <c r="F399" s="7">
        <f aca="true" t="shared" si="73" ref="F399:Q399">(F398/E398-1)*100</f>
        <v>3.310375472117477</v>
      </c>
      <c r="G399" s="14">
        <f t="shared" si="73"/>
        <v>-3.5376344086022082</v>
      </c>
      <c r="H399" s="12">
        <f t="shared" si="73"/>
        <v>-19.88630030096985</v>
      </c>
      <c r="I399" s="13">
        <f t="shared" si="73"/>
        <v>-22.512870460553756</v>
      </c>
      <c r="J399" s="13">
        <f>(J398/I398-1)*100</f>
        <v>-43.74214401149212</v>
      </c>
      <c r="K399" s="14">
        <f t="shared" si="73"/>
        <v>45.323970635173794</v>
      </c>
      <c r="L399" s="11">
        <f t="shared" si="73"/>
        <v>5.315176806501265</v>
      </c>
      <c r="M399" s="12">
        <f t="shared" si="73"/>
        <v>7.049009384776039</v>
      </c>
      <c r="N399" s="14">
        <f t="shared" si="73"/>
        <v>-1.5000974089227959</v>
      </c>
      <c r="O399" s="11">
        <f t="shared" si="73"/>
        <v>-47.567246835443</v>
      </c>
      <c r="P399" s="12">
        <f>(P398/O398-1)*100</f>
        <v>-5.809128630705596</v>
      </c>
      <c r="Q399" s="85">
        <f t="shared" si="73"/>
        <v>68.09171005206274</v>
      </c>
      <c r="R399" s="97">
        <f>(R398/Q398-1)*100</f>
        <v>13.242241944129884</v>
      </c>
      <c r="S399" s="108"/>
      <c r="T399" s="15">
        <f>(T398/S398-1)*100</f>
        <v>2.2346960924366055</v>
      </c>
      <c r="U399" s="114">
        <f>(U398/T398-1)*100</f>
        <v>-21.88638720189565</v>
      </c>
      <c r="V399" s="76"/>
    </row>
    <row r="400" spans="2:22" ht="12.75">
      <c r="B400" s="146"/>
      <c r="C400" s="140"/>
      <c r="D400" s="10" t="s">
        <v>4</v>
      </c>
      <c r="E400" s="12">
        <v>32.6</v>
      </c>
      <c r="F400" s="13">
        <v>-4</v>
      </c>
      <c r="G400" s="14">
        <v>-16.7</v>
      </c>
      <c r="H400" s="12">
        <v>-31.8</v>
      </c>
      <c r="I400" s="13">
        <f aca="true" t="shared" si="74" ref="I400:O400">(I398/E398-1)*100</f>
        <v>-38.135969784492296</v>
      </c>
      <c r="J400" s="13">
        <f>(J398/F398-1)*100</f>
        <v>-66.31182795698925</v>
      </c>
      <c r="K400" s="14">
        <f>(K398/G398-1)*100</f>
        <v>-49.24757552112364</v>
      </c>
      <c r="L400" s="11">
        <f>(L398/H398-1)*100</f>
        <v>-33.28231529149848</v>
      </c>
      <c r="M400" s="12">
        <f>(M398/I398-1)*100</f>
        <v>-7.829053690069776</v>
      </c>
      <c r="N400" s="14">
        <f t="shared" si="74"/>
        <v>61.37887009256306</v>
      </c>
      <c r="O400" s="11">
        <f t="shared" si="74"/>
        <v>-41.77465407423665</v>
      </c>
      <c r="P400" s="12">
        <f>(P398/L398-1)*100</f>
        <v>-47.92492179353497</v>
      </c>
      <c r="Q400" s="85">
        <f>(Q398/M398-1)*100</f>
        <v>-18.230079875316683</v>
      </c>
      <c r="R400" s="97">
        <f>(R398/N398-1)*100</f>
        <v>-5.991693037974832</v>
      </c>
      <c r="S400" s="108"/>
      <c r="T400" s="108"/>
      <c r="U400" s="108"/>
      <c r="V400" s="76"/>
    </row>
    <row r="401" spans="2:22" ht="12.75">
      <c r="B401" s="147"/>
      <c r="C401" s="49" t="s">
        <v>14</v>
      </c>
      <c r="D401" s="17" t="s">
        <v>13</v>
      </c>
      <c r="E401" s="14">
        <f aca="true" t="shared" si="75" ref="E401:P401">100*E398/E395</f>
        <v>76.48908148525774</v>
      </c>
      <c r="F401" s="32">
        <f t="shared" si="75"/>
        <v>82.68871699119777</v>
      </c>
      <c r="G401" s="14">
        <f t="shared" si="75"/>
        <v>75.85827836969395</v>
      </c>
      <c r="H401" s="12">
        <f t="shared" si="75"/>
        <v>64.30169097253284</v>
      </c>
      <c r="I401" s="13">
        <f t="shared" si="75"/>
        <v>51.93509279119643</v>
      </c>
      <c r="J401" s="13">
        <f t="shared" si="75"/>
        <v>33.35817717206137</v>
      </c>
      <c r="K401" s="14">
        <f t="shared" si="75"/>
        <v>45.1238850346878</v>
      </c>
      <c r="L401" s="11">
        <f t="shared" si="75"/>
        <v>63.720930232558175</v>
      </c>
      <c r="M401" s="12">
        <f t="shared" si="75"/>
        <v>69.79874898014704</v>
      </c>
      <c r="N401" s="14">
        <f t="shared" si="75"/>
        <v>77.66513056835632</v>
      </c>
      <c r="O401" s="11">
        <f t="shared" si="75"/>
        <v>71.34015069967693</v>
      </c>
      <c r="P401" s="12">
        <f t="shared" si="75"/>
        <v>69.22650401996083</v>
      </c>
      <c r="Q401" s="85">
        <f>100*Q398/Q395</f>
        <v>75.78233331407452</v>
      </c>
      <c r="R401" s="97">
        <f>100*R398/R395</f>
        <v>90.15428270114201</v>
      </c>
      <c r="S401" s="15">
        <f>100*S398/S395</f>
        <v>75.29842392636763</v>
      </c>
      <c r="T401" s="15">
        <f>100*T398/T395</f>
        <v>79.98641419716385</v>
      </c>
      <c r="U401" s="114">
        <f>100*U398/U395</f>
        <v>60.67236687945018</v>
      </c>
      <c r="V401" s="76"/>
    </row>
    <row r="402" spans="2:22" ht="12.75">
      <c r="B402" s="87"/>
      <c r="C402" s="54"/>
      <c r="D402" s="24"/>
      <c r="E402" s="7"/>
      <c r="F402" s="7"/>
      <c r="G402" s="7"/>
      <c r="H402" s="7"/>
      <c r="I402" s="7"/>
      <c r="J402" s="7"/>
      <c r="K402" s="7"/>
      <c r="L402" s="7"/>
      <c r="M402" s="37"/>
      <c r="N402" s="7"/>
      <c r="O402" s="7"/>
      <c r="P402" s="7"/>
      <c r="Q402" s="37"/>
      <c r="R402" s="37"/>
      <c r="S402" s="82"/>
      <c r="T402" s="115"/>
      <c r="U402" s="74"/>
      <c r="V402" s="76"/>
    </row>
    <row r="403" spans="2:22" ht="12.75">
      <c r="B403" s="53"/>
      <c r="C403" s="65"/>
      <c r="D403" s="24"/>
      <c r="E403" s="7"/>
      <c r="F403" s="7"/>
      <c r="G403" s="7"/>
      <c r="H403" s="7"/>
      <c r="I403" s="7"/>
      <c r="J403" s="7"/>
      <c r="K403" s="7"/>
      <c r="L403" s="7"/>
      <c r="M403" s="37"/>
      <c r="N403" s="7"/>
      <c r="O403" s="7"/>
      <c r="P403" s="7"/>
      <c r="Q403" s="37"/>
      <c r="R403" s="37"/>
      <c r="S403" s="82"/>
      <c r="T403" s="115"/>
      <c r="U403" s="74"/>
      <c r="V403" s="76"/>
    </row>
    <row r="404" spans="2:22" ht="12.75">
      <c r="B404" s="53"/>
      <c r="C404" s="54"/>
      <c r="D404" s="24"/>
      <c r="E404" s="7"/>
      <c r="F404" s="7"/>
      <c r="G404" s="7"/>
      <c r="H404" s="7"/>
      <c r="I404" s="7"/>
      <c r="J404" s="7"/>
      <c r="K404" s="7"/>
      <c r="L404" s="7"/>
      <c r="M404" s="37"/>
      <c r="N404" s="7"/>
      <c r="O404" s="7"/>
      <c r="P404" s="7"/>
      <c r="Q404" s="37"/>
      <c r="R404" s="37"/>
      <c r="S404" s="82"/>
      <c r="T404" s="115"/>
      <c r="U404" s="74"/>
      <c r="V404" s="76"/>
    </row>
    <row r="405" spans="17:22" ht="12.75">
      <c r="Q405" s="38"/>
      <c r="R405" s="38"/>
      <c r="T405" s="116"/>
      <c r="U405" s="75"/>
      <c r="V405" s="76"/>
    </row>
    <row r="406" spans="2:22" ht="12.75">
      <c r="B406" s="133" t="s">
        <v>17</v>
      </c>
      <c r="C406" s="136" t="s">
        <v>12</v>
      </c>
      <c r="D406" s="10" t="s">
        <v>5</v>
      </c>
      <c r="E406" s="14">
        <v>968.7</v>
      </c>
      <c r="F406" s="28">
        <v>950.5</v>
      </c>
      <c r="G406" s="28">
        <v>875.2</v>
      </c>
      <c r="H406" s="28">
        <v>844.7</v>
      </c>
      <c r="I406" s="28">
        <v>826</v>
      </c>
      <c r="J406" s="14">
        <v>733.5</v>
      </c>
      <c r="K406" s="14">
        <v>679.7</v>
      </c>
      <c r="L406" s="14">
        <v>666.8</v>
      </c>
      <c r="M406" s="14">
        <v>640.4</v>
      </c>
      <c r="N406" s="28">
        <v>630.1</v>
      </c>
      <c r="O406" s="14">
        <v>650.4</v>
      </c>
      <c r="P406" s="14">
        <v>619.9</v>
      </c>
      <c r="Q406" s="15">
        <v>614.991</v>
      </c>
      <c r="R406" s="97">
        <v>597.218</v>
      </c>
      <c r="S406" s="15">
        <v>439.884</v>
      </c>
      <c r="T406" s="15">
        <v>432.946</v>
      </c>
      <c r="U406" s="114">
        <v>439.795</v>
      </c>
      <c r="V406" s="76"/>
    </row>
    <row r="407" spans="2:22" ht="12.75">
      <c r="B407" s="146"/>
      <c r="C407" s="141"/>
      <c r="D407" s="17" t="s">
        <v>6</v>
      </c>
      <c r="E407" s="12">
        <v>0.3</v>
      </c>
      <c r="F407" s="13">
        <f aca="true" t="shared" si="76" ref="F407:Q407">(F406/E406-1)*100</f>
        <v>-1.878806648085063</v>
      </c>
      <c r="G407" s="13">
        <f t="shared" si="76"/>
        <v>-7.92214623882167</v>
      </c>
      <c r="H407" s="13">
        <f t="shared" si="76"/>
        <v>-3.4849177330895764</v>
      </c>
      <c r="I407" s="14">
        <f t="shared" si="76"/>
        <v>-2.2138037172960923</v>
      </c>
      <c r="J407" s="11">
        <f>(J406/I406-1)*100</f>
        <v>-11.198547215496369</v>
      </c>
      <c r="K407" s="11">
        <f t="shared" si="76"/>
        <v>-7.334696659850026</v>
      </c>
      <c r="L407" s="11">
        <f t="shared" si="76"/>
        <v>-1.897896130645882</v>
      </c>
      <c r="M407" s="12">
        <f t="shared" si="76"/>
        <v>-3.9592081583683214</v>
      </c>
      <c r="N407" s="14">
        <f t="shared" si="76"/>
        <v>-1.6083697688944354</v>
      </c>
      <c r="O407" s="11">
        <f t="shared" si="76"/>
        <v>3.2217108395492744</v>
      </c>
      <c r="P407" s="11">
        <f>(P406/O406-1)*100</f>
        <v>-4.6894218942189365</v>
      </c>
      <c r="Q407" s="15">
        <f t="shared" si="76"/>
        <v>-0.7919019196644617</v>
      </c>
      <c r="R407" s="97">
        <f>(R406/Q406-1)*100</f>
        <v>-2.8899609912990676</v>
      </c>
      <c r="S407" s="108"/>
      <c r="T407" s="15">
        <f>(T406/S406-1)*100</f>
        <v>-1.5772339980540284</v>
      </c>
      <c r="U407" s="114">
        <f>(U406/T406-1)*100</f>
        <v>1.581952483681559</v>
      </c>
      <c r="V407" s="76"/>
    </row>
    <row r="408" spans="2:27" ht="12.75">
      <c r="B408" s="146"/>
      <c r="C408" s="142"/>
      <c r="D408" s="17" t="s">
        <v>4</v>
      </c>
      <c r="E408" s="12">
        <v>-8.8</v>
      </c>
      <c r="F408" s="13">
        <v>-0.1</v>
      </c>
      <c r="G408" s="13">
        <v>-8.4</v>
      </c>
      <c r="H408" s="13">
        <v>-12.8</v>
      </c>
      <c r="I408" s="14">
        <f aca="true" t="shared" si="77" ref="I408:O408">(I406/E406-1)*100</f>
        <v>-14.73108289460101</v>
      </c>
      <c r="J408" s="29">
        <f>(J406/F406-1)*100</f>
        <v>-22.830089426617572</v>
      </c>
      <c r="K408" s="11">
        <f>(K406/G406-1)*100</f>
        <v>-22.33775137111518</v>
      </c>
      <c r="L408" s="11">
        <f>(L406/H406-1)*100</f>
        <v>-21.06073162069375</v>
      </c>
      <c r="M408" s="12">
        <f>(M406/I406-1)*100</f>
        <v>-22.46973365617434</v>
      </c>
      <c r="N408" s="14">
        <f t="shared" si="77"/>
        <v>-14.096796182685745</v>
      </c>
      <c r="O408" s="11">
        <f t="shared" si="77"/>
        <v>-4.310725319994124</v>
      </c>
      <c r="P408" s="11">
        <f>(P406/L406-1)*100</f>
        <v>-7.03359328134373</v>
      </c>
      <c r="Q408" s="15">
        <f>(Q406/M406-1)*100</f>
        <v>-3.9676764522173613</v>
      </c>
      <c r="R408" s="97">
        <f>(R406/N406-1)*100</f>
        <v>-5.2185367401999745</v>
      </c>
      <c r="S408" s="108"/>
      <c r="T408" s="108"/>
      <c r="U408" s="108"/>
      <c r="V408" s="76"/>
      <c r="Z408" s="24"/>
      <c r="AA408" s="24"/>
    </row>
    <row r="409" spans="2:27" ht="12.75">
      <c r="B409" s="146"/>
      <c r="C409" s="136" t="s">
        <v>2</v>
      </c>
      <c r="D409" s="48" t="s">
        <v>5</v>
      </c>
      <c r="E409" s="14">
        <v>863.9</v>
      </c>
      <c r="F409" s="35">
        <v>843.1</v>
      </c>
      <c r="G409" s="35">
        <v>774.1</v>
      </c>
      <c r="H409" s="35">
        <v>711.9</v>
      </c>
      <c r="I409" s="44">
        <v>458.1</v>
      </c>
      <c r="J409" s="14">
        <v>322.6</v>
      </c>
      <c r="K409" s="11">
        <v>491.4</v>
      </c>
      <c r="L409" s="11">
        <v>534.8</v>
      </c>
      <c r="M409" s="11">
        <v>527.6</v>
      </c>
      <c r="N409" s="14">
        <v>571.8</v>
      </c>
      <c r="O409" s="11">
        <v>615.2</v>
      </c>
      <c r="P409" s="11">
        <v>592.1</v>
      </c>
      <c r="Q409" s="15">
        <v>553.024</v>
      </c>
      <c r="R409" s="97">
        <v>534.833</v>
      </c>
      <c r="S409" s="15">
        <v>392.694</v>
      </c>
      <c r="T409" s="15">
        <v>355.187</v>
      </c>
      <c r="U409" s="114">
        <v>342.124</v>
      </c>
      <c r="V409" s="76"/>
      <c r="Z409" s="24"/>
      <c r="AA409" s="24"/>
    </row>
    <row r="410" spans="2:22" ht="12.75">
      <c r="B410" s="146"/>
      <c r="C410" s="139"/>
      <c r="D410" s="17" t="s">
        <v>6</v>
      </c>
      <c r="E410" s="12">
        <v>0</v>
      </c>
      <c r="F410" s="13">
        <f aca="true" t="shared" si="78" ref="F410:Q410">(F409/E409-1)*100</f>
        <v>-2.407686074777171</v>
      </c>
      <c r="G410" s="13">
        <f t="shared" si="78"/>
        <v>-8.184082552484872</v>
      </c>
      <c r="H410" s="13">
        <f t="shared" si="78"/>
        <v>-8.035137579124152</v>
      </c>
      <c r="I410" s="14">
        <f t="shared" si="78"/>
        <v>-35.65107458912769</v>
      </c>
      <c r="J410" s="18">
        <f>(J409/I409-1)*100</f>
        <v>-29.578694608164156</v>
      </c>
      <c r="K410" s="11">
        <f t="shared" si="78"/>
        <v>52.32486050836948</v>
      </c>
      <c r="L410" s="11">
        <f t="shared" si="78"/>
        <v>8.83190883190883</v>
      </c>
      <c r="M410" s="12">
        <f t="shared" si="78"/>
        <v>-1.3462976813762073</v>
      </c>
      <c r="N410" s="14">
        <f t="shared" si="78"/>
        <v>8.377558756633796</v>
      </c>
      <c r="O410" s="11">
        <f t="shared" si="78"/>
        <v>7.590066456803091</v>
      </c>
      <c r="P410" s="11">
        <f>(P409/O409-1)*100</f>
        <v>-3.754876462938883</v>
      </c>
      <c r="Q410" s="15">
        <f t="shared" si="78"/>
        <v>-6.599560884985644</v>
      </c>
      <c r="R410" s="97">
        <f>(R409/Q409-1)*100</f>
        <v>-3.2893689966439155</v>
      </c>
      <c r="S410" s="108"/>
      <c r="T410" s="15">
        <f>(T409/S409-1)*100</f>
        <v>-9.551202717637652</v>
      </c>
      <c r="U410" s="114">
        <f>(U409/T409-1)*100</f>
        <v>-3.6777809998676747</v>
      </c>
      <c r="V410" s="76"/>
    </row>
    <row r="411" spans="2:22" ht="12.75">
      <c r="B411" s="146"/>
      <c r="C411" s="140"/>
      <c r="D411" s="17" t="s">
        <v>4</v>
      </c>
      <c r="E411" s="12">
        <v>-6.9</v>
      </c>
      <c r="F411" s="13">
        <v>1</v>
      </c>
      <c r="G411" s="13">
        <v>-8.9</v>
      </c>
      <c r="H411" s="13">
        <v>-17.6</v>
      </c>
      <c r="I411" s="14">
        <f aca="true" t="shared" si="79" ref="I411:O411">(I409/E409-1)*100</f>
        <v>-46.97302928579696</v>
      </c>
      <c r="J411" s="11">
        <f>(J409/F409-1)*100</f>
        <v>-61.73644881983158</v>
      </c>
      <c r="K411" s="11">
        <f>(K409/G409-1)*100</f>
        <v>-36.519829479395426</v>
      </c>
      <c r="L411" s="11">
        <f>(L409/H409-1)*100</f>
        <v>-24.877089478859393</v>
      </c>
      <c r="M411" s="12">
        <f>(M409/I409-1)*100</f>
        <v>15.171359965073128</v>
      </c>
      <c r="N411" s="14">
        <f t="shared" si="79"/>
        <v>77.2473651580905</v>
      </c>
      <c r="O411" s="11">
        <f t="shared" si="79"/>
        <v>25.1933251933252</v>
      </c>
      <c r="P411" s="11">
        <f>(P409/L409-1)*100</f>
        <v>10.71428571428572</v>
      </c>
      <c r="Q411" s="15">
        <f>(Q409/M409-1)*100</f>
        <v>4.818802122820309</v>
      </c>
      <c r="R411" s="97">
        <f>(R409/N409-1)*100</f>
        <v>-6.465022735222103</v>
      </c>
      <c r="S411" s="108"/>
      <c r="T411" s="108"/>
      <c r="U411" s="108"/>
      <c r="V411" s="76"/>
    </row>
    <row r="412" spans="2:22" ht="12.75">
      <c r="B412" s="147"/>
      <c r="C412" s="49" t="s">
        <v>14</v>
      </c>
      <c r="D412" s="10" t="s">
        <v>13</v>
      </c>
      <c r="E412" s="22">
        <f aca="true" t="shared" si="80" ref="E412:P412">100*E409/E406</f>
        <v>89.18137710333436</v>
      </c>
      <c r="F412" s="22">
        <f t="shared" si="80"/>
        <v>88.70068385060495</v>
      </c>
      <c r="G412" s="16">
        <f t="shared" si="80"/>
        <v>88.44835466179158</v>
      </c>
      <c r="H412" s="21">
        <f t="shared" si="80"/>
        <v>84.2784420504321</v>
      </c>
      <c r="I412" s="16">
        <f t="shared" si="80"/>
        <v>55.460048426150124</v>
      </c>
      <c r="J412" s="15">
        <f t="shared" si="80"/>
        <v>43.98091342876619</v>
      </c>
      <c r="K412" s="15">
        <f t="shared" si="80"/>
        <v>72.29660144181256</v>
      </c>
      <c r="L412" s="15">
        <f t="shared" si="80"/>
        <v>80.20395920815837</v>
      </c>
      <c r="M412" s="23">
        <f t="shared" si="80"/>
        <v>82.38600874453466</v>
      </c>
      <c r="N412" s="16">
        <f t="shared" si="80"/>
        <v>90.7475003967624</v>
      </c>
      <c r="O412" s="15">
        <f t="shared" si="80"/>
        <v>94.58794587945881</v>
      </c>
      <c r="P412" s="15">
        <f t="shared" si="80"/>
        <v>95.51540571059849</v>
      </c>
      <c r="Q412" s="15">
        <f>100*Q409/Q406</f>
        <v>89.92391758578582</v>
      </c>
      <c r="R412" s="97">
        <f>100*R409/R406</f>
        <v>89.5540656845574</v>
      </c>
      <c r="S412" s="15">
        <f>100*S409/S406</f>
        <v>89.27217175437161</v>
      </c>
      <c r="T412" s="15">
        <f>100*T409/T406</f>
        <v>82.03956151575485</v>
      </c>
      <c r="U412" s="114">
        <f>100*U409/U406</f>
        <v>77.79169840493867</v>
      </c>
      <c r="V412" s="76"/>
    </row>
    <row r="413" spans="2:22" ht="12.75">
      <c r="B413" s="87"/>
      <c r="C413" s="54"/>
      <c r="D413" s="55"/>
      <c r="E413" s="56"/>
      <c r="F413" s="56"/>
      <c r="G413" s="56"/>
      <c r="H413" s="56"/>
      <c r="I413" s="56"/>
      <c r="J413" s="56"/>
      <c r="K413" s="56"/>
      <c r="L413" s="56"/>
      <c r="M413" s="56"/>
      <c r="N413" s="57"/>
      <c r="O413" s="7"/>
      <c r="P413" s="7"/>
      <c r="Q413" s="37"/>
      <c r="R413" s="57"/>
      <c r="S413" s="83"/>
      <c r="T413" s="115"/>
      <c r="U413" s="74"/>
      <c r="V413" s="76"/>
    </row>
    <row r="414" spans="2:22" ht="26.25" customHeight="1">
      <c r="B414" s="53"/>
      <c r="C414" s="54"/>
      <c r="D414" s="24"/>
      <c r="E414" s="7"/>
      <c r="F414" s="7"/>
      <c r="G414" s="7"/>
      <c r="H414" s="7"/>
      <c r="I414" s="7"/>
      <c r="J414" s="7"/>
      <c r="K414" s="7"/>
      <c r="L414" s="7"/>
      <c r="M414" s="7"/>
      <c r="N414" s="37"/>
      <c r="O414" s="7"/>
      <c r="P414" s="7"/>
      <c r="Q414" s="37"/>
      <c r="R414" s="37"/>
      <c r="S414" s="82"/>
      <c r="T414" s="115"/>
      <c r="U414" s="74"/>
      <c r="V414" s="103"/>
    </row>
    <row r="415" spans="2:22" ht="25.5" customHeight="1">
      <c r="B415" s="145" t="s">
        <v>21</v>
      </c>
      <c r="C415" s="136" t="s">
        <v>20</v>
      </c>
      <c r="D415" s="66" t="s">
        <v>19</v>
      </c>
      <c r="E415" s="12">
        <f aca="true" t="shared" si="81" ref="E415:U415">E416*2.25</f>
        <v>781.875</v>
      </c>
      <c r="F415" s="14">
        <f t="shared" si="81"/>
        <v>847.125</v>
      </c>
      <c r="G415" s="12">
        <f t="shared" si="81"/>
        <v>949.9499999999999</v>
      </c>
      <c r="H415" s="14">
        <f t="shared" si="81"/>
        <v>1020.375</v>
      </c>
      <c r="I415" s="11">
        <f t="shared" si="81"/>
        <v>1016.3249999999999</v>
      </c>
      <c r="J415" s="11">
        <f t="shared" si="81"/>
        <v>973.8000000000001</v>
      </c>
      <c r="K415" s="11">
        <f t="shared" si="81"/>
        <v>958.0500000000001</v>
      </c>
      <c r="L415" s="11">
        <f t="shared" si="81"/>
        <v>1022.1750000000001</v>
      </c>
      <c r="M415" s="12">
        <f t="shared" si="81"/>
        <v>1059.75</v>
      </c>
      <c r="N415" s="14">
        <f t="shared" si="81"/>
        <v>1087.6499999999999</v>
      </c>
      <c r="O415" s="11">
        <f t="shared" si="81"/>
        <v>1149.3</v>
      </c>
      <c r="P415" s="11">
        <f t="shared" si="81"/>
        <v>1194.5249999999999</v>
      </c>
      <c r="Q415" s="15">
        <f t="shared" si="81"/>
        <v>1233.324</v>
      </c>
      <c r="R415" s="97">
        <f t="shared" si="81"/>
        <v>1277.2665</v>
      </c>
      <c r="S415" s="15">
        <f t="shared" si="81"/>
        <v>1108.01475</v>
      </c>
      <c r="T415" s="15">
        <f t="shared" si="81"/>
        <v>1181.1352499999998</v>
      </c>
      <c r="U415" s="114">
        <f t="shared" si="81"/>
        <v>1222.87275</v>
      </c>
      <c r="V415" s="103"/>
    </row>
    <row r="416" spans="2:22" ht="25.5">
      <c r="B416" s="146"/>
      <c r="C416" s="141"/>
      <c r="D416" s="66" t="s">
        <v>23</v>
      </c>
      <c r="E416" s="14">
        <v>347.5</v>
      </c>
      <c r="F416" s="35">
        <v>376.5</v>
      </c>
      <c r="G416" s="14">
        <v>422.2</v>
      </c>
      <c r="H416" s="35">
        <v>453.5</v>
      </c>
      <c r="I416" s="14">
        <v>451.7</v>
      </c>
      <c r="J416" s="14">
        <v>432.8</v>
      </c>
      <c r="K416" s="14">
        <v>425.8</v>
      </c>
      <c r="L416" s="14">
        <v>454.3</v>
      </c>
      <c r="M416" s="14">
        <v>471</v>
      </c>
      <c r="N416" s="35">
        <v>483.4</v>
      </c>
      <c r="O416" s="14">
        <v>510.8</v>
      </c>
      <c r="P416" s="14">
        <v>530.9</v>
      </c>
      <c r="Q416" s="15">
        <v>548.144</v>
      </c>
      <c r="R416" s="97">
        <v>567.674</v>
      </c>
      <c r="S416" s="15">
        <v>492.451</v>
      </c>
      <c r="T416" s="15">
        <v>524.949</v>
      </c>
      <c r="U416" s="114">
        <v>543.499</v>
      </c>
      <c r="V416" s="76"/>
    </row>
    <row r="417" spans="2:22" ht="15.75" customHeight="1">
      <c r="B417" s="146"/>
      <c r="C417" s="141"/>
      <c r="D417" s="17" t="s">
        <v>6</v>
      </c>
      <c r="E417" s="12">
        <v>7.7</v>
      </c>
      <c r="F417" s="28">
        <f aca="true" t="shared" si="82" ref="F417:Q417">(F416/E416-1)*100</f>
        <v>8.345323741007205</v>
      </c>
      <c r="G417" s="12">
        <f t="shared" si="82"/>
        <v>12.138114209827355</v>
      </c>
      <c r="H417" s="14">
        <f t="shared" si="82"/>
        <v>7.413548081477983</v>
      </c>
      <c r="I417" s="11">
        <f t="shared" si="82"/>
        <v>-0.3969128996692439</v>
      </c>
      <c r="J417" s="11">
        <f>(J416/I416-1)*100</f>
        <v>-4.184193048483498</v>
      </c>
      <c r="K417" s="11">
        <f t="shared" si="82"/>
        <v>-1.6173752310536083</v>
      </c>
      <c r="L417" s="11">
        <f t="shared" si="82"/>
        <v>6.693283231564107</v>
      </c>
      <c r="M417" s="12">
        <f t="shared" si="82"/>
        <v>3.6759850319172394</v>
      </c>
      <c r="N417" s="14">
        <f t="shared" si="82"/>
        <v>2.6326963906581735</v>
      </c>
      <c r="O417" s="11">
        <f t="shared" si="82"/>
        <v>5.668183698800178</v>
      </c>
      <c r="P417" s="11">
        <f>(P416/O416-1)*100</f>
        <v>3.9350039154267824</v>
      </c>
      <c r="Q417" s="15">
        <f t="shared" si="82"/>
        <v>3.248069316255431</v>
      </c>
      <c r="R417" s="97">
        <f>(R416/Q416-1)*100</f>
        <v>3.5629323681368286</v>
      </c>
      <c r="S417" s="95"/>
      <c r="T417" s="15">
        <f>(T416/S416-1)*100</f>
        <v>6.599235253862812</v>
      </c>
      <c r="U417" s="114">
        <f>(U416/T416-1)*100</f>
        <v>3.533676604774949</v>
      </c>
      <c r="V417" s="76"/>
    </row>
    <row r="418" spans="2:22" ht="15" customHeight="1">
      <c r="B418" s="146"/>
      <c r="C418" s="142"/>
      <c r="D418" s="17" t="s">
        <v>4</v>
      </c>
      <c r="E418" s="12">
        <v>41</v>
      </c>
      <c r="F418" s="14">
        <v>56.9</v>
      </c>
      <c r="G418" s="56">
        <v>54.8</v>
      </c>
      <c r="H418" s="14">
        <v>40.5</v>
      </c>
      <c r="I418" s="29">
        <f aca="true" t="shared" si="83" ref="I418:O418">(I416/E416-1)*100</f>
        <v>29.985611510791355</v>
      </c>
      <c r="J418" s="11">
        <f>(J416/F416-1)*100</f>
        <v>14.953519256308102</v>
      </c>
      <c r="K418" s="11">
        <f>(K416/G416-1)*100</f>
        <v>0.85267645665561</v>
      </c>
      <c r="L418" s="11">
        <f>(L416/H416-1)*100</f>
        <v>0.17640573318633557</v>
      </c>
      <c r="M418" s="12">
        <f>(M416/I416-1)*100</f>
        <v>4.27274739871597</v>
      </c>
      <c r="N418" s="14">
        <f t="shared" si="83"/>
        <v>11.691312384473186</v>
      </c>
      <c r="O418" s="11">
        <f t="shared" si="83"/>
        <v>19.96242367308596</v>
      </c>
      <c r="P418" s="11">
        <f>(P416/L416-1)*100</f>
        <v>16.861104996698216</v>
      </c>
      <c r="Q418" s="15">
        <f>(Q416/M416-1)*100</f>
        <v>16.378768577494697</v>
      </c>
      <c r="R418" s="97">
        <f>(R416/N416-1)*100</f>
        <v>17.433595366156386</v>
      </c>
      <c r="S418" s="95"/>
      <c r="T418" s="108"/>
      <c r="U418" s="117"/>
      <c r="V418" s="76"/>
    </row>
    <row r="419" spans="2:22" ht="25.5" customHeight="1">
      <c r="B419" s="146"/>
      <c r="C419" s="136" t="s">
        <v>22</v>
      </c>
      <c r="D419" s="67" t="s">
        <v>19</v>
      </c>
      <c r="E419" s="12">
        <f aca="true" t="shared" si="84" ref="E419:U419">E420*2.25</f>
        <v>766.35</v>
      </c>
      <c r="F419" s="32">
        <f t="shared" si="84"/>
        <v>810.9</v>
      </c>
      <c r="G419" s="14">
        <f t="shared" si="84"/>
        <v>900.225</v>
      </c>
      <c r="H419" s="34">
        <f t="shared" si="84"/>
        <v>983.9250000000001</v>
      </c>
      <c r="I419" s="14">
        <f t="shared" si="84"/>
        <v>845.775</v>
      </c>
      <c r="J419" s="11">
        <f t="shared" si="84"/>
        <v>708.975</v>
      </c>
      <c r="K419" s="11">
        <f t="shared" si="84"/>
        <v>880.875</v>
      </c>
      <c r="L419" s="11">
        <f t="shared" si="84"/>
        <v>982.125</v>
      </c>
      <c r="M419" s="12">
        <f t="shared" si="84"/>
        <v>1024.875</v>
      </c>
      <c r="N419" s="14">
        <f t="shared" si="84"/>
        <v>1053.8999999999999</v>
      </c>
      <c r="O419" s="11">
        <f t="shared" si="84"/>
        <v>1130.625</v>
      </c>
      <c r="P419" s="11">
        <f t="shared" si="84"/>
        <v>1161.675</v>
      </c>
      <c r="Q419" s="15">
        <f t="shared" si="84"/>
        <v>1199.53575</v>
      </c>
      <c r="R419" s="97">
        <f t="shared" si="84"/>
        <v>1239.0255</v>
      </c>
      <c r="S419" s="15">
        <f t="shared" si="84"/>
        <v>1059.7635</v>
      </c>
      <c r="T419" s="15">
        <f t="shared" si="84"/>
        <v>1139.112</v>
      </c>
      <c r="U419" s="114">
        <f t="shared" si="84"/>
        <v>1173.22425</v>
      </c>
      <c r="V419" s="76"/>
    </row>
    <row r="420" spans="2:22" ht="25.5">
      <c r="B420" s="146"/>
      <c r="C420" s="139"/>
      <c r="D420" s="68" t="s">
        <v>23</v>
      </c>
      <c r="E420" s="14">
        <v>340.6</v>
      </c>
      <c r="F420" s="35">
        <v>360.4</v>
      </c>
      <c r="G420" s="35">
        <v>400.1</v>
      </c>
      <c r="H420" s="14">
        <v>437.3</v>
      </c>
      <c r="I420" s="35">
        <v>375.9</v>
      </c>
      <c r="J420" s="14">
        <v>315.1</v>
      </c>
      <c r="K420" s="14">
        <v>391.5</v>
      </c>
      <c r="L420" s="14">
        <v>436.5</v>
      </c>
      <c r="M420" s="14">
        <v>455.5</v>
      </c>
      <c r="N420" s="35">
        <v>468.4</v>
      </c>
      <c r="O420" s="14">
        <v>502.5</v>
      </c>
      <c r="P420" s="14">
        <v>516.3</v>
      </c>
      <c r="Q420" s="15">
        <v>533.127</v>
      </c>
      <c r="R420" s="97">
        <v>550.678</v>
      </c>
      <c r="S420" s="15">
        <v>471.006</v>
      </c>
      <c r="T420" s="126">
        <v>506.272</v>
      </c>
      <c r="U420" s="114">
        <v>521.433</v>
      </c>
      <c r="V420" s="76"/>
    </row>
    <row r="421" spans="2:22" ht="12.75">
      <c r="B421" s="146"/>
      <c r="C421" s="139"/>
      <c r="D421" s="17" t="s">
        <v>6</v>
      </c>
      <c r="E421" s="12">
        <v>10.4</v>
      </c>
      <c r="F421" s="13">
        <f aca="true" t="shared" si="85" ref="F421:Q421">(F420/E420-1)*100</f>
        <v>5.81327069876687</v>
      </c>
      <c r="G421" s="14">
        <f t="shared" si="85"/>
        <v>11.01553829078803</v>
      </c>
      <c r="H421" s="12">
        <f t="shared" si="85"/>
        <v>9.297675581104725</v>
      </c>
      <c r="I421" s="14">
        <f t="shared" si="85"/>
        <v>-14.040704321975772</v>
      </c>
      <c r="J421" s="11">
        <f>(J420/I420-1)*100</f>
        <v>-16.17451449853683</v>
      </c>
      <c r="K421" s="11">
        <f t="shared" si="85"/>
        <v>24.246271025071398</v>
      </c>
      <c r="L421" s="11">
        <f t="shared" si="85"/>
        <v>11.494252873563227</v>
      </c>
      <c r="M421" s="12">
        <f t="shared" si="85"/>
        <v>4.3528064146620915</v>
      </c>
      <c r="N421" s="14">
        <f t="shared" si="85"/>
        <v>2.83205268935236</v>
      </c>
      <c r="O421" s="11">
        <f t="shared" si="85"/>
        <v>7.280102476515804</v>
      </c>
      <c r="P421" s="11">
        <f>(P420/O420-1)*100</f>
        <v>2.7462686567164107</v>
      </c>
      <c r="Q421" s="15">
        <f t="shared" si="85"/>
        <v>3.2591516560139366</v>
      </c>
      <c r="R421" s="97">
        <f>(R420/Q420-1)*100</f>
        <v>3.2920861258199263</v>
      </c>
      <c r="S421" s="108"/>
      <c r="T421" s="15">
        <f>(T420/S420-1)*100</f>
        <v>7.487378080109397</v>
      </c>
      <c r="U421" s="114">
        <f>(U420/T420-1)*100</f>
        <v>2.9946352948612587</v>
      </c>
      <c r="V421" s="76"/>
    </row>
    <row r="422" spans="2:22" ht="12.75">
      <c r="B422" s="146"/>
      <c r="C422" s="140"/>
      <c r="D422" s="17" t="s">
        <v>4</v>
      </c>
      <c r="E422" s="12">
        <v>62.6</v>
      </c>
      <c r="F422" s="32">
        <v>64.9</v>
      </c>
      <c r="G422" s="14">
        <v>54.9</v>
      </c>
      <c r="H422" s="12">
        <v>41.7</v>
      </c>
      <c r="I422" s="14">
        <f aca="true" t="shared" si="86" ref="I422:O422">(I420/E420-1)*100</f>
        <v>10.364063417498514</v>
      </c>
      <c r="J422" s="11">
        <f>(J420/F420-1)*100</f>
        <v>-12.569367369589335</v>
      </c>
      <c r="K422" s="11">
        <f>(K420/G420-1)*100</f>
        <v>-2.1494626343414147</v>
      </c>
      <c r="L422" s="11">
        <f>(L420/H420-1)*100</f>
        <v>-0.18294077292476674</v>
      </c>
      <c r="M422" s="12">
        <f>(M420/I420-1)*100</f>
        <v>21.175844639531793</v>
      </c>
      <c r="N422" s="14">
        <f t="shared" si="86"/>
        <v>48.65122183433827</v>
      </c>
      <c r="O422" s="11">
        <f t="shared" si="86"/>
        <v>28.352490421455933</v>
      </c>
      <c r="P422" s="11">
        <f>(P420/L420-1)*100</f>
        <v>18.281786941580734</v>
      </c>
      <c r="Q422" s="15">
        <f>(Q420/M420-1)*100</f>
        <v>17.042151481888034</v>
      </c>
      <c r="R422" s="97">
        <f>(R420/N420-1)*100</f>
        <v>17.565755764304015</v>
      </c>
      <c r="S422" s="108"/>
      <c r="T422" s="108"/>
      <c r="U422" s="117"/>
      <c r="V422" s="76"/>
    </row>
    <row r="423" spans="2:22" ht="12.75">
      <c r="B423" s="147"/>
      <c r="C423" s="69" t="s">
        <v>14</v>
      </c>
      <c r="D423" s="17" t="s">
        <v>13</v>
      </c>
      <c r="E423" s="15">
        <f aca="true" t="shared" si="87" ref="E423:P423">100*E420/E416</f>
        <v>98.01438848920863</v>
      </c>
      <c r="F423" s="21">
        <f t="shared" si="87"/>
        <v>95.72377158034529</v>
      </c>
      <c r="G423" s="16">
        <f t="shared" si="87"/>
        <v>94.7655139744197</v>
      </c>
      <c r="H423" s="23">
        <f t="shared" si="87"/>
        <v>96.42778390297684</v>
      </c>
      <c r="I423" s="16">
        <f t="shared" si="87"/>
        <v>83.21895063094975</v>
      </c>
      <c r="J423" s="15">
        <f t="shared" si="87"/>
        <v>72.80499075785583</v>
      </c>
      <c r="K423" s="15">
        <f t="shared" si="87"/>
        <v>91.94457491780179</v>
      </c>
      <c r="L423" s="15">
        <f t="shared" si="87"/>
        <v>96.08188421747744</v>
      </c>
      <c r="M423" s="23">
        <f t="shared" si="87"/>
        <v>96.70912951167728</v>
      </c>
      <c r="N423" s="16">
        <f t="shared" si="87"/>
        <v>96.89697972693422</v>
      </c>
      <c r="O423" s="15">
        <f t="shared" si="87"/>
        <v>98.37509788566953</v>
      </c>
      <c r="P423" s="16">
        <f t="shared" si="87"/>
        <v>97.24995291015256</v>
      </c>
      <c r="Q423" s="15">
        <f>100*Q420/Q416</f>
        <v>97.2603914299892</v>
      </c>
      <c r="R423" s="97">
        <f>100*R420/R416</f>
        <v>97.00602810768153</v>
      </c>
      <c r="S423" s="15">
        <f>100*S420/S416</f>
        <v>95.64525201492127</v>
      </c>
      <c r="T423" s="16">
        <f>100*T420/T416</f>
        <v>96.44213056887432</v>
      </c>
      <c r="U423" s="120">
        <f>100*U420/U416</f>
        <v>95.94001092918295</v>
      </c>
      <c r="V423" s="76"/>
    </row>
    <row r="424" spans="2:20" ht="12.75">
      <c r="B424" s="87"/>
      <c r="C424" s="54"/>
      <c r="D424" s="24"/>
      <c r="E424" s="7"/>
      <c r="F424" s="7"/>
      <c r="G424" s="7"/>
      <c r="H424" s="7"/>
      <c r="I424" s="7"/>
      <c r="M424" s="58"/>
      <c r="N424" s="61"/>
      <c r="O424" s="61"/>
      <c r="P424" s="94"/>
      <c r="Q424" s="58"/>
      <c r="T424" s="74">
        <f>100*T420/T416</f>
        <v>96.44213056887432</v>
      </c>
    </row>
    <row r="425" spans="2:21" ht="15">
      <c r="B425" s="88"/>
      <c r="C425" s="54"/>
      <c r="D425" s="24"/>
      <c r="E425" s="7"/>
      <c r="F425" s="7"/>
      <c r="G425" s="7"/>
      <c r="H425" s="7"/>
      <c r="I425" s="7"/>
      <c r="M425" s="58"/>
      <c r="N425" s="125" t="s">
        <v>76</v>
      </c>
      <c r="O425" s="125"/>
      <c r="P425" s="125"/>
      <c r="Q425" s="125"/>
      <c r="R425" s="125"/>
      <c r="S425" s="125"/>
      <c r="T425" s="125"/>
      <c r="U425" s="125"/>
    </row>
    <row r="426" spans="3:17" ht="12.75">
      <c r="C426" s="92"/>
      <c r="E426" s="58"/>
      <c r="F426" s="58"/>
      <c r="G426" s="58"/>
      <c r="H426" s="61"/>
      <c r="I426" s="61"/>
      <c r="J426" s="70"/>
      <c r="K426" s="71"/>
      <c r="O426" s="62"/>
      <c r="P426" s="94"/>
      <c r="Q426" s="58"/>
    </row>
    <row r="427" spans="3:17" ht="12.75">
      <c r="C427" s="92"/>
      <c r="E427" s="58"/>
      <c r="F427" s="58"/>
      <c r="G427" s="58"/>
      <c r="H427" s="61"/>
      <c r="I427" s="61"/>
      <c r="J427" s="70"/>
      <c r="K427" s="71"/>
      <c r="O427" s="62"/>
      <c r="P427" s="94"/>
      <c r="Q427" s="58"/>
    </row>
    <row r="428" spans="3:17" ht="12.75">
      <c r="C428" s="92"/>
      <c r="E428" s="58"/>
      <c r="F428" s="58"/>
      <c r="G428" s="58"/>
      <c r="H428" s="61"/>
      <c r="I428" s="61"/>
      <c r="J428" s="70"/>
      <c r="K428" s="71"/>
      <c r="O428" s="62"/>
      <c r="P428" s="94"/>
      <c r="Q428" s="58"/>
    </row>
    <row r="429" spans="3:17" ht="12.75">
      <c r="C429" s="92"/>
      <c r="E429" s="58"/>
      <c r="F429" s="58"/>
      <c r="G429" s="58"/>
      <c r="H429" s="61"/>
      <c r="I429" s="61"/>
      <c r="J429" s="70"/>
      <c r="K429" s="71"/>
      <c r="O429" s="62"/>
      <c r="P429" s="94"/>
      <c r="Q429" s="58"/>
    </row>
    <row r="430" spans="3:17" ht="22.5" customHeight="1">
      <c r="C430" s="92"/>
      <c r="E430" s="58"/>
      <c r="F430" s="58"/>
      <c r="G430" s="58"/>
      <c r="H430" s="61"/>
      <c r="I430" s="61"/>
      <c r="J430" s="70"/>
      <c r="K430" s="71"/>
      <c r="O430" s="62"/>
      <c r="P430" s="94"/>
      <c r="Q430" s="58"/>
    </row>
    <row r="431" spans="3:16" ht="23.25" customHeight="1">
      <c r="C431" s="92"/>
      <c r="E431" s="58"/>
      <c r="F431" s="58"/>
      <c r="G431" s="58"/>
      <c r="H431" s="61"/>
      <c r="I431" s="61"/>
      <c r="J431" s="70"/>
      <c r="K431" s="71"/>
      <c r="O431" s="62"/>
      <c r="P431" s="77"/>
    </row>
    <row r="432" spans="3:17" ht="3.75" customHeight="1">
      <c r="C432" s="92"/>
      <c r="E432" s="58"/>
      <c r="F432" s="58"/>
      <c r="G432" s="58"/>
      <c r="H432" s="61"/>
      <c r="I432" s="61"/>
      <c r="J432" s="70"/>
      <c r="K432" s="71"/>
      <c r="O432" s="62"/>
      <c r="P432" s="94"/>
      <c r="Q432" s="58"/>
    </row>
    <row r="433" spans="4:16" ht="115.5" customHeight="1">
      <c r="D433" s="5"/>
      <c r="P433" s="63"/>
    </row>
    <row r="434" spans="3:15" ht="10.5" customHeight="1">
      <c r="C434" s="92"/>
      <c r="E434" s="58"/>
      <c r="F434" s="58"/>
      <c r="G434" s="58"/>
      <c r="H434" s="61"/>
      <c r="I434" s="61"/>
      <c r="J434" s="70"/>
      <c r="K434" s="71"/>
      <c r="O434" s="62"/>
    </row>
    <row r="435" spans="3:21" ht="13.5" customHeight="1" hidden="1">
      <c r="C435" s="59"/>
      <c r="D435" s="64"/>
      <c r="E435" s="61"/>
      <c r="F435" s="61"/>
      <c r="G435" s="61"/>
      <c r="H435" s="61"/>
      <c r="I435" s="61"/>
      <c r="J435" s="61"/>
      <c r="K435" s="61"/>
      <c r="L435" s="61"/>
      <c r="M435" s="61"/>
      <c r="N435" s="62"/>
      <c r="O435" s="62"/>
      <c r="T435" s="89"/>
      <c r="U435" s="89"/>
    </row>
    <row r="436" spans="16:21" ht="12.75">
      <c r="P436" s="27"/>
      <c r="Q436" s="27"/>
      <c r="R436" s="27"/>
      <c r="S436" s="91"/>
      <c r="T436" s="27"/>
      <c r="U436" s="27"/>
    </row>
    <row r="438" spans="2:21" s="27" customFormat="1" ht="12.75">
      <c r="B438" s="27" t="s">
        <v>63</v>
      </c>
      <c r="P438" s="2"/>
      <c r="Q438" s="2"/>
      <c r="R438" s="2"/>
      <c r="S438" s="79"/>
      <c r="T438" s="2"/>
      <c r="U438" s="2"/>
    </row>
    <row r="440" ht="12.75">
      <c r="B440" s="27" t="s">
        <v>52</v>
      </c>
    </row>
    <row r="441" ht="12.75">
      <c r="B441" s="38" t="s">
        <v>64</v>
      </c>
    </row>
    <row r="442" ht="12.75">
      <c r="B442" s="38" t="s">
        <v>65</v>
      </c>
    </row>
    <row r="443" ht="12.75">
      <c r="B443" s="38" t="s">
        <v>66</v>
      </c>
    </row>
    <row r="445" ht="12.75">
      <c r="B445" s="27" t="s">
        <v>53</v>
      </c>
    </row>
    <row r="446" ht="12.75">
      <c r="B446" s="38" t="s">
        <v>54</v>
      </c>
    </row>
    <row r="447" ht="12.75">
      <c r="B447" s="38" t="s">
        <v>67</v>
      </c>
    </row>
    <row r="448" ht="12.75">
      <c r="B448" s="38" t="s">
        <v>55</v>
      </c>
    </row>
    <row r="449" ht="12.75">
      <c r="B449" s="38" t="s">
        <v>68</v>
      </c>
    </row>
    <row r="450" ht="12.75">
      <c r="B450" s="38" t="s">
        <v>69</v>
      </c>
    </row>
    <row r="451" ht="12.75">
      <c r="B451" s="38" t="s">
        <v>70</v>
      </c>
    </row>
    <row r="453" ht="12.75">
      <c r="B453" s="27" t="s">
        <v>56</v>
      </c>
    </row>
    <row r="454" ht="12.75">
      <c r="B454" s="38" t="s">
        <v>57</v>
      </c>
    </row>
    <row r="455" ht="12.75">
      <c r="B455" s="38" t="s">
        <v>58</v>
      </c>
    </row>
    <row r="457" ht="12.75">
      <c r="B457" s="27" t="s">
        <v>59</v>
      </c>
    </row>
    <row r="458" ht="12.75">
      <c r="B458" s="38" t="s">
        <v>71</v>
      </c>
    </row>
    <row r="459" ht="12.75">
      <c r="B459" s="38" t="s">
        <v>72</v>
      </c>
    </row>
    <row r="460" ht="12.75">
      <c r="B460" s="38" t="s">
        <v>73</v>
      </c>
    </row>
    <row r="461" ht="12.75">
      <c r="B461" s="38" t="s">
        <v>74</v>
      </c>
    </row>
    <row r="462" ht="12.75">
      <c r="B462" s="38" t="s">
        <v>60</v>
      </c>
    </row>
    <row r="463" ht="12.75">
      <c r="B463" s="38" t="s">
        <v>61</v>
      </c>
    </row>
    <row r="464" ht="12.75">
      <c r="B464" s="38" t="s">
        <v>75</v>
      </c>
    </row>
    <row r="465" ht="12.75">
      <c r="B465" s="38" t="s">
        <v>62</v>
      </c>
    </row>
  </sheetData>
  <sheetProtection/>
  <mergeCells count="56">
    <mergeCell ref="C52:C54"/>
    <mergeCell ref="B58:B64"/>
    <mergeCell ref="C58:C60"/>
    <mergeCell ref="C61:C63"/>
    <mergeCell ref="B49:B55"/>
    <mergeCell ref="C227:C229"/>
    <mergeCell ref="B227:B233"/>
    <mergeCell ref="C230:C232"/>
    <mergeCell ref="B184:U184"/>
    <mergeCell ref="B165:B171"/>
    <mergeCell ref="B4:U4"/>
    <mergeCell ref="B95:T95"/>
    <mergeCell ref="C150:C152"/>
    <mergeCell ref="B156:B162"/>
    <mergeCell ref="C156:C158"/>
    <mergeCell ref="C159:C161"/>
    <mergeCell ref="C49:C51"/>
    <mergeCell ref="B138:B144"/>
    <mergeCell ref="C138:C140"/>
    <mergeCell ref="B67:B73"/>
    <mergeCell ref="C165:C167"/>
    <mergeCell ref="C168:C170"/>
    <mergeCell ref="C141:C143"/>
    <mergeCell ref="B147:B153"/>
    <mergeCell ref="C147:C149"/>
    <mergeCell ref="C67:C69"/>
    <mergeCell ref="C70:C72"/>
    <mergeCell ref="B76:B82"/>
    <mergeCell ref="C76:C78"/>
    <mergeCell ref="C79:C81"/>
    <mergeCell ref="B236:B242"/>
    <mergeCell ref="B415:B423"/>
    <mergeCell ref="C415:C418"/>
    <mergeCell ref="C419:C422"/>
    <mergeCell ref="B395:B401"/>
    <mergeCell ref="C395:C397"/>
    <mergeCell ref="C398:C400"/>
    <mergeCell ref="B406:B412"/>
    <mergeCell ref="C406:C408"/>
    <mergeCell ref="C409:C411"/>
    <mergeCell ref="C257:C259"/>
    <mergeCell ref="C236:C238"/>
    <mergeCell ref="C239:C241"/>
    <mergeCell ref="C254:C256"/>
    <mergeCell ref="B319:B325"/>
    <mergeCell ref="C319:C321"/>
    <mergeCell ref="C248:C250"/>
    <mergeCell ref="B245:B251"/>
    <mergeCell ref="C245:C247"/>
    <mergeCell ref="B254:B260"/>
    <mergeCell ref="B351:T351"/>
    <mergeCell ref="B273:U273"/>
    <mergeCell ref="B328:B334"/>
    <mergeCell ref="C328:C330"/>
    <mergeCell ref="C331:C333"/>
    <mergeCell ref="C322:C324"/>
  </mergeCells>
  <printOptions/>
  <pageMargins left="0.7480314960629921" right="0.15748031496062992" top="0.3937007874015748" bottom="0.1968503937007874" header="0.3937007874015748" footer="0.1968503937007874"/>
  <pageSetup fitToHeight="4" horizontalDpi="360" verticalDpi="360" orientation="portrait" paperSize="9" scale="61" r:id="rId2"/>
  <rowBreaks count="4" manualBreakCount="4">
    <brk id="90" max="255" man="1"/>
    <brk id="178" max="255" man="1"/>
    <brk id="268" max="21" man="1"/>
    <brk id="347" max="21" man="1"/>
  </rowBreaks>
  <ignoredErrors>
    <ignoredError sqref="T96:U136 S55:S57 T277:U317 S185:S225 T337:U350 S96:S136 S144:S146 S153:S155 S162:S164 S171 S233:S244 S251:S253 S277:S317 S334:S336 S412:S414 S423 T327:U327 S327 S322 S337:S350 S395 S64:S67 T50 S174:S183 T174:U183 S274 T274:U274 T185:U225 S260:S261 T352:U393 S352:S393 S70 S73:S94 S402:S405 S398 S325 T417 T421 T407 T410 T329 T332 T258 T255 T246 T249 T228 T231 T166 T169 T157 T160 T148 T151 T139 T142 T59 T62 T419 T413:U414 U411 T402:U405 U400 T398:T399 T322:T323 T335:U336 U333 T252:U253 U250 T261:U261 U259 T234:U244 U232 T145:U146 U143 T52:T53 T56:U57 U54 T65:U66 U63 T70:T71 T74:U94 U72 S263:S272 T263:U272 T154:U155 U152 T163:U164 U161 T171 T55 T64 T67:T68 T73 T137 T144 T153 T162 T226 T233 T251 T260 T318:T320 T334 T394:T396 T401 T412 T415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K.H. Brinkmann</dc:creator>
  <cp:keywords/>
  <dc:description/>
  <cp:lastModifiedBy>Ebun Caldeira</cp:lastModifiedBy>
  <cp:lastPrinted>2011-10-11T21:49:18Z</cp:lastPrinted>
  <dcterms:created xsi:type="dcterms:W3CDTF">2002-04-08T08:26:27Z</dcterms:created>
  <dcterms:modified xsi:type="dcterms:W3CDTF">2012-02-29T17:11:23Z</dcterms:modified>
  <cp:category/>
  <cp:version/>
  <cp:contentType/>
  <cp:contentStatus/>
</cp:coreProperties>
</file>